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121ef162868d8a/Documentos/"/>
    </mc:Choice>
  </mc:AlternateContent>
  <xr:revisionPtr revIDLastSave="9" documentId="8_{92D4CC80-69A5-44B0-951D-A5F66DB13A04}" xr6:coauthVersionLast="45" xr6:coauthVersionMax="45" xr10:uidLastSave="{C7F1D212-6AED-4941-BDEE-8FAFE813F02B}"/>
  <bookViews>
    <workbookView xWindow="-120" yWindow="-120" windowWidth="29040" windowHeight="15840" xr2:uid="{78CA7D06-16BE-4BF0-980C-D0A76726FA5E}"/>
  </bookViews>
  <sheets>
    <sheet name="PPC_B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>#REF!</definedName>
    <definedName name="___">NA()</definedName>
    <definedName name="___W2">#REF!</definedName>
    <definedName name="__1Sin_nombre">#REF!</definedName>
    <definedName name="__2Sin_nombre_3">#REF!</definedName>
    <definedName name="__ama1">[1]st.espuma!$C$36</definedName>
    <definedName name="__ama2">[1]st.espuma!$D$36</definedName>
    <definedName name="__ama3">[1]st.espuma!$E$36</definedName>
    <definedName name="__ama4">[1]st.espuma!$F$36</definedName>
    <definedName name="__ana1">[1]st.espuma!$AD$36</definedName>
    <definedName name="__ana2">[1]st.espuma!$AE$36</definedName>
    <definedName name="__cel1">[1]st.espuma!$J$36</definedName>
    <definedName name="__cel2">[1]st.espuma!$K$36</definedName>
    <definedName name="__cel3">[1]st.espuma!$L$36</definedName>
    <definedName name="__gri1">[1]st.espuma!$R$36</definedName>
    <definedName name="__gri2">[1]st.espuma!$S$36</definedName>
    <definedName name="__gri3">[1]st.espuma!$T$36</definedName>
    <definedName name="__gri4">[1]st.espuma!$U$36</definedName>
    <definedName name="__gri5">[1]st.espuma!$V$36</definedName>
    <definedName name="__gri6">[1]st.espuma!$W$36</definedName>
    <definedName name="__gri7">[1]st.espuma!$X$36</definedName>
    <definedName name="__gri8">[1]st.espuma!$Y$36</definedName>
    <definedName name="__lil1">[1]st.espuma!$G$36</definedName>
    <definedName name="__pre1">[1]st.espuma!$Z$36</definedName>
    <definedName name="__pre2">[1]st.espuma!$AA$36</definedName>
    <definedName name="__pre3">[1]st.espuma!$AB$36</definedName>
    <definedName name="__pre4">[1]st.espuma!$AC$36</definedName>
    <definedName name="__roj1">[1]st.espuma!$AF$36</definedName>
    <definedName name="__roj2">[1]st.espuma!$AG$36</definedName>
    <definedName name="__roj3">[1]st.espuma!$AH$36</definedName>
    <definedName name="__roj4">[1]st.espuma!$AI$36</definedName>
    <definedName name="__roj5">[1]st.espuma!$AJ$36</definedName>
    <definedName name="__roj6">[1]st.espuma!$AK$36</definedName>
    <definedName name="__roj7">[1]st.espuma!$AL$36</definedName>
    <definedName name="__roj8">[1]st.espuma!$AM$36</definedName>
    <definedName name="__roj9">[1]st.espuma!$AN$36</definedName>
    <definedName name="__ver1">[1]st.espuma!$O$36</definedName>
    <definedName name="__ver2">[1]st.espuma!$Q$36</definedName>
    <definedName name="__W2">#REF!</definedName>
    <definedName name="_1_______Sin_nombre">#REF!</definedName>
    <definedName name="_1___Sin_nombre">#REF!</definedName>
    <definedName name="_1_Sin_nombre">#REF!</definedName>
    <definedName name="_10___Sin_nombre_0">#REF!</definedName>
    <definedName name="_10_Sin_nombre_2">#REF!</definedName>
    <definedName name="_10_Sin_nombre_3">#REF!</definedName>
    <definedName name="_11___Sin_nombre_1">#REF!</definedName>
    <definedName name="_11_Sin_nombre_3">#REF!</definedName>
    <definedName name="_11Excel_BuiltIn_Print_Area_1_1">#REF!</definedName>
    <definedName name="_12___Sin_nombre_2">#REF!</definedName>
    <definedName name="_12Sin_nombre">#REF!</definedName>
    <definedName name="_13__Excel_BuiltIn_Print_Area_1_1">#REF!</definedName>
    <definedName name="_13Excel_BuiltIn_Print_Area_1_1">#REF!</definedName>
    <definedName name="_13Sin_nombre_0">#REF!</definedName>
    <definedName name="_14__Sin_nombre_0">#REF!</definedName>
    <definedName name="_14Sin_nombre_1">#REF!</definedName>
    <definedName name="_15__Sin_nombre_1">#REF!</definedName>
    <definedName name="_15Sin_nombre">#REF!</definedName>
    <definedName name="_15Sin_nombre_2">#REF!</definedName>
    <definedName name="_16__Sin_nombre_2">#REF!</definedName>
    <definedName name="_16Sin_nombre_3">#REF!</definedName>
    <definedName name="_17Sin_nombre_0">#REF!</definedName>
    <definedName name="_19Sin_nombre_1">#REF!</definedName>
    <definedName name="_1Excel_BuiltIn_Print_Area_1_1">#REF!</definedName>
    <definedName name="_1Sin_nombre">#REF!</definedName>
    <definedName name="_2_______Sin_nombre_3">#REF!</definedName>
    <definedName name="_2___Sin_nombre_3">#REF!</definedName>
    <definedName name="_2_Excel_BuiltIn_Print_Area_1_1">#REF!</definedName>
    <definedName name="_2_Sin_nombre_3">#REF!</definedName>
    <definedName name="_21Sin_nombre_2">#REF!</definedName>
    <definedName name="_22Sin_nombre_3">#REF!</definedName>
    <definedName name="_2Sin_nombre">#REF!</definedName>
    <definedName name="_2Sin_nombre_3">#REF!</definedName>
    <definedName name="_3______Sin_nombre">#REF!</definedName>
    <definedName name="_3__Sin_nombre">#REF!</definedName>
    <definedName name="_3Sin_nombre">#REF!</definedName>
    <definedName name="_3Sin_nombre_0">#REF!</definedName>
    <definedName name="_4______Sin_nombre_3">#REF!</definedName>
    <definedName name="_4__Sin_nombre_3">#REF!</definedName>
    <definedName name="_4_Sin_nombre">#REF!</definedName>
    <definedName name="_4Sin_nombre_1">#REF!</definedName>
    <definedName name="_4Sin_nombre_3">#REF!</definedName>
    <definedName name="_5_____Sin_nombre">#REF!</definedName>
    <definedName name="_5_Excel_BuiltIn_Print_Area_1_1">#REF!</definedName>
    <definedName name="_5Sin_nombre_2">#REF!</definedName>
    <definedName name="_6_____Sin_nombre_3">#REF!</definedName>
    <definedName name="_6_Sin_nombre">#REF!</definedName>
    <definedName name="_6_Sin_nombre_0">#REF!</definedName>
    <definedName name="_6Sin_nombre_3">#REF!</definedName>
    <definedName name="_7____Sin_nombre">#REF!</definedName>
    <definedName name="_7_Sin_nombre_0">#REF!</definedName>
    <definedName name="_8____Sin_nombre_3">#REF!</definedName>
    <definedName name="_8_Sin_nombre_1">#REF!</definedName>
    <definedName name="_9___Excel_BuiltIn_Print_Area_1_1">#REF!</definedName>
    <definedName name="_9_Sin_nombre_2">#REF!</definedName>
    <definedName name="_ama1">[1]st.espuma!$C$36</definedName>
    <definedName name="_ama2">[1]st.espuma!$D$36</definedName>
    <definedName name="_ama3">[1]st.espuma!$E$36</definedName>
    <definedName name="_ama4">[1]st.espuma!$F$36</definedName>
    <definedName name="_ana1">[1]st.espuma!$AD$36</definedName>
    <definedName name="_ana2">[1]st.espuma!$AE$36</definedName>
    <definedName name="_cel1">[1]st.espuma!$J$36</definedName>
    <definedName name="_cel2">[1]st.espuma!$K$36</definedName>
    <definedName name="_cel3">[1]st.espuma!$L$36</definedName>
    <definedName name="_F">[2]Datos!$B$1</definedName>
    <definedName name="_Fill">#REF!</definedName>
    <definedName name="_xlnm._FilterDatabase" localSheetId="0" hidden="1">PPC_BC!$B$24:$S$202</definedName>
    <definedName name="_gri1">[3]st.espuma!$R$36</definedName>
    <definedName name="_gri2">[3]st.espuma!$S$36</definedName>
    <definedName name="_gri3">[3]st.espuma!$T$36</definedName>
    <definedName name="_gri4">[1]st.espuma!$U$36</definedName>
    <definedName name="_gri5">[1]st.espuma!$V$36</definedName>
    <definedName name="_gri6">[1]st.espuma!$W$36</definedName>
    <definedName name="_gri7">[1]st.espuma!$X$36</definedName>
    <definedName name="_gri8">[1]st.espuma!$Y$36</definedName>
    <definedName name="_lil1">[1]st.espuma!$G$36</definedName>
    <definedName name="_lx1">#REF!</definedName>
    <definedName name="_lx2">#REF!</definedName>
    <definedName name="_pbe2">[4]Ejemplo_8!#REF!</definedName>
    <definedName name="_per1">#REF!</definedName>
    <definedName name="_per2">#REF!</definedName>
    <definedName name="_pre1">[1]st.espuma!$Z$36</definedName>
    <definedName name="_pre2">[1]st.espuma!$AA$36</definedName>
    <definedName name="_pre3">[1]st.espuma!$AB$36</definedName>
    <definedName name="_pre4">[1]st.espuma!$AC$36</definedName>
    <definedName name="_roj1">[1]st.espuma!$AF$36</definedName>
    <definedName name="_roj2">[1]st.espuma!$AG$36</definedName>
    <definedName name="_roj3">[1]st.espuma!$AH$36</definedName>
    <definedName name="_roj4">[1]st.espuma!$AI$36</definedName>
    <definedName name="_roj5">[1]st.espuma!$AJ$36</definedName>
    <definedName name="_roj6">[1]st.espuma!$AK$36</definedName>
    <definedName name="_roj7">[1]st.espuma!$AL$36</definedName>
    <definedName name="_roj8">[1]st.espuma!$AM$36</definedName>
    <definedName name="_roj9">[1]st.espuma!$AN$36</definedName>
    <definedName name="_Table2_In1">#REF!</definedName>
    <definedName name="_Table2_In2">#REF!</definedName>
    <definedName name="_Table2_Out">#REF!</definedName>
    <definedName name="_ver1">[1]st.espuma!$O$36</definedName>
    <definedName name="_ver2">[1]st.espuma!$Q$36</definedName>
    <definedName name="_W2">#REF!</definedName>
    <definedName name="A">[5]CONCILIACIÓN!#REF!</definedName>
    <definedName name="A_IMPRESIÓN_IM">#REF!</definedName>
    <definedName name="A_IMPRESIÓN_IM_1">#REF!</definedName>
    <definedName name="abc">#REF!</definedName>
    <definedName name="Abril">#REF!</definedName>
    <definedName name="AC_Cod_SRI">[6]Listas!$E$4:$F$43</definedName>
    <definedName name="actna">[4]Ejemplo_8!#REF!</definedName>
    <definedName name="AGA">[7]Fas87def!$B$13:$B$23</definedName>
    <definedName name="agosto">#REF!</definedName>
    <definedName name="AGUA">#REF!</definedName>
    <definedName name="aja">#REF!</definedName>
    <definedName name="AJUSTES2008">'[8]Asientos 2009'!#REF!</definedName>
    <definedName name="AJUSTES2009">#REF!</definedName>
    <definedName name="AJUSTES2010">#REF!</definedName>
    <definedName name="ALAMBRE292">#REF!</definedName>
    <definedName name="alfa1">#REF!</definedName>
    <definedName name="alfa2">#REF!</definedName>
    <definedName name="alfa3">#REF!</definedName>
    <definedName name="alfa4">#REF!</definedName>
    <definedName name="AMA">#REF!</definedName>
    <definedName name="amac1">#REF!</definedName>
    <definedName name="amac2">#REF!</definedName>
    <definedName name="amac3">#REF!</definedName>
    <definedName name="amac4">#REF!</definedName>
    <definedName name="anac1">#REF!</definedName>
    <definedName name="anac2">#REF!</definedName>
    <definedName name="ANC_Cod_SRI">[6]Listas!$E$44:$F$91</definedName>
    <definedName name="anexo">#REF!</definedName>
    <definedName name="año">#REF!</definedName>
    <definedName name="añoX0">'[9]Datos Generales'!$B$7</definedName>
    <definedName name="añoX1">'[9]Datos Generales'!$C$7</definedName>
    <definedName name="AportePat">[10]Datos!$B$3</definedName>
    <definedName name="AportePer">[10]Datos!$B$2</definedName>
    <definedName name="ARA_Threshold">#REF!</definedName>
    <definedName name="_xlnm.Print_Area">#REF!</definedName>
    <definedName name="ARP_Threshold">#REF!</definedName>
    <definedName name="arreglo">#REF!</definedName>
    <definedName name="AS2DocOpenMode" hidden="1">"AS2DocumentEdit"</definedName>
    <definedName name="AS2HasNoAutoHeaderFooter" hidden="1">" "</definedName>
    <definedName name="AS2NamedRange" hidden="1">2</definedName>
    <definedName name="asd">[11]alambre!$F$4</definedName>
    <definedName name="ax">#REF!</definedName>
    <definedName name="BA">'[12]NIC 19'!#REF!</definedName>
    <definedName name="BACUM">'[12]NIC 19'!#REF!</definedName>
    <definedName name="balance">#REF!</definedName>
    <definedName name="base">[13]Tabla!$A$3:$O$315</definedName>
    <definedName name="BASE1">#REF!</definedName>
    <definedName name="BASE2">#REF!</definedName>
    <definedName name="BASE2001">#REF!</definedName>
    <definedName name="BASE3">#REF!</definedName>
    <definedName name="BASEBG2001">#REF!</definedName>
    <definedName name="_xlnm.Database">#REF!</definedName>
    <definedName name="BASEFECHA">[10]Datos!$A$6:$C$17</definedName>
    <definedName name="Before_Turnaround">[5]CONCILIACIÓN!#REF!</definedName>
    <definedName name="beta1">#REF!</definedName>
    <definedName name="beta2">#REF!</definedName>
    <definedName name="beta3">#REF!</definedName>
    <definedName name="beta4">#REF!</definedName>
    <definedName name="BI">'[14]Reinv.Utilid.'!$H$16</definedName>
    <definedName name="BLN">#REF!</definedName>
    <definedName name="BP">'[12]NIC 19'!#REF!</definedName>
    <definedName name="brecha2">'[15]indic brecha'!$G$27:$H$29</definedName>
    <definedName name="brecha99">'[16]indic brecha'!$A$2:$D$102</definedName>
    <definedName name="BuiltIn_Print_Area">#REF!</definedName>
    <definedName name="BuiltIn_Print_Area___0">#REF!</definedName>
    <definedName name="BuiltIn_Print_Area___0___0">#REF!</definedName>
    <definedName name="BuiltIn_Print_Area___0___0___0">#REF!</definedName>
    <definedName name="BuiltIn_Print_Area___0___0___0___0">#REF!</definedName>
    <definedName name="BuiltIn_Print_Area___0___0___0___0___0">#REF!</definedName>
    <definedName name="BuiltIn_Print_Area___0___0___0___0___0___0">#REF!</definedName>
    <definedName name="BuiltIn_Print_Area___0___0___0___0___0___0___0___0">#REF!</definedName>
    <definedName name="BuiltIn_Print_Area___0___0___0___0___0___0___0___0___0">#REF!</definedName>
    <definedName name="BuiltIn_Print_Area___0_1">#REF!</definedName>
    <definedName name="BuiltIn_Print_Titles">#REF!</definedName>
    <definedName name="BuiltIn_Print_Titles___0">#REF!</definedName>
    <definedName name="BuiltIn_Print_Titles___0___0">#REF!</definedName>
    <definedName name="BuiltIn_Print_Titles___0___0___0">#REF!</definedName>
    <definedName name="BuiltIn_Print_Titles___0___0___0___0">#REF!</definedName>
    <definedName name="BuiltIn_Print_Titles___0___0___0___0___0">#REF!</definedName>
    <definedName name="BuiltIn_Print_Titles___0___0___0___0___0___0">#REF!</definedName>
    <definedName name="BuiltIn_Print_Titles___0___0___0___0___0___0___0">#REF!</definedName>
    <definedName name="BuiltIn_Print_Titles___0___0___0___0___0___0___0___0">#REF!</definedName>
    <definedName name="BUSCAR">#REF!</definedName>
    <definedName name="CADMINISTRACION">#REF!</definedName>
    <definedName name="caro">[5]CONCILIACIÓN!#REF!</definedName>
    <definedName name="Casa_Matriz">#REF!</definedName>
    <definedName name="CBASE">#REF!</definedName>
    <definedName name="cbodega">#REF!</definedName>
    <definedName name="cbordados">#REF!</definedName>
    <definedName name="cc">#REF!</definedName>
    <definedName name="ccamisas">#REF!</definedName>
    <definedName name="Cchofer">#REF!</definedName>
    <definedName name="ccorte">#REF!</definedName>
    <definedName name="cdiseño">#REF!</definedName>
    <definedName name="CEL">#REF!</definedName>
    <definedName name="celc1">#REF!</definedName>
    <definedName name="celc2">#REF!</definedName>
    <definedName name="celc3">#REF!</definedName>
    <definedName name="cfinant">#REF!</definedName>
    <definedName name="cfinccant">#REF!</definedName>
    <definedName name="cfindesant">#REF!</definedName>
    <definedName name="cfintotalcc">'[12]NIC 19'!#REF!</definedName>
    <definedName name="cguardia">#REF!</definedName>
    <definedName name="cila1">[3]st.espuma!$AO$36</definedName>
    <definedName name="cila2">[1]st.espuma!$AP$36</definedName>
    <definedName name="cilac1">#REF!</definedName>
    <definedName name="cilac2">#REF!</definedName>
    <definedName name="cilc1">[3]st.espuma!$AQ$36</definedName>
    <definedName name="cilc2">[1]st.espuma!$AR$36</definedName>
    <definedName name="cilcc1">#REF!</definedName>
    <definedName name="cilcc2">#REF!</definedName>
    <definedName name="Cliente">'[9]Datos Generales'!$B$3</definedName>
    <definedName name="climpieza">#REF!</definedName>
    <definedName name="cltotalant">#REF!</definedName>
    <definedName name="cltotalcc">'[12]NIC 19'!#REF!</definedName>
    <definedName name="cltotaldesant">#REF!</definedName>
    <definedName name="cltotaldessig">'[12]NIC 19'!#REF!</definedName>
    <definedName name="cltotalsig">'[12]NIC 19'!#REF!</definedName>
    <definedName name="cmecanico">#REF!</definedName>
    <definedName name="cnp">[4]Ejemplo_8!#REF!</definedName>
    <definedName name="codtrab">#REF!</definedName>
    <definedName name="Compañia">'[17]Datos Generales'!$B$3</definedName>
    <definedName name="Componente">[10]Datos!$B$1</definedName>
    <definedName name="Contador">#REF!</definedName>
    <definedName name="Costo_Cod_SRI">[6]Listas!$E$179:$F$209</definedName>
    <definedName name="CPA">'[9]Datos Generales'!$B$6</definedName>
    <definedName name="CPantalones">#REF!</definedName>
    <definedName name="CS">'[18]FG-1-1 '!$A$2</definedName>
    <definedName name="csacos">#REF!</definedName>
    <definedName name="csDesignMode">1</definedName>
    <definedName name="csecretaria">#REF!</definedName>
    <definedName name="cterminados">#REF!</definedName>
    <definedName name="ctna">[4]Ejemplo_8!#REF!</definedName>
    <definedName name="ctotalccant">#REF!</definedName>
    <definedName name="ctotaldesant">#REF!</definedName>
    <definedName name="Ctransporte">#REF!</definedName>
    <definedName name="cuen">#REF!</definedName>
    <definedName name="Cuentas">#REF!</definedName>
    <definedName name="Cumulative_Difference">[5]CONCILIACIÓN!#REF!</definedName>
    <definedName name="D">#REF!</definedName>
    <definedName name="da">#REF!</definedName>
    <definedName name="dd">#REF!</definedName>
    <definedName name="decimo14">[10]Datos!$B$4</definedName>
    <definedName name="DEPRE">[15]dep!$A$5:$C$80</definedName>
    <definedName name="Depreciados">#REF!</definedName>
    <definedName name="df">#REF!</definedName>
    <definedName name="diana">#REF!</definedName>
    <definedName name="diarios">#REF!</definedName>
    <definedName name="dic">#REF!</definedName>
    <definedName name="Diciembre">#REF!</definedName>
    <definedName name="dvtcdes">[19]Parámetros!$C$26</definedName>
    <definedName name="dvtcjub">[19]Parámetros!$C$19</definedName>
    <definedName name="edadct">#REF!</definedName>
    <definedName name="Efectivo_20X1">#REF!</definedName>
    <definedName name="Efectivo_20X2">#REF!</definedName>
    <definedName name="EMPRESA">#REF!</definedName>
    <definedName name="ENE">#REF!</definedName>
    <definedName name="Enero">#REF!</definedName>
    <definedName name="ER">#REF!</definedName>
    <definedName name="Errors_CY">[5]CONCILIACIÓN!#REF!</definedName>
    <definedName name="Errors_PY">[5]CONCILIACIÓN!#REF!</definedName>
    <definedName name="es">#REF!</definedName>
    <definedName name="ESF">#REF!</definedName>
    <definedName name="ESPUMA">#REF!</definedName>
    <definedName name="ET">'[9]Datos Generales'!$B$10</definedName>
    <definedName name="Excel_BuiltIn__FilterDatabase_1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Excel_BuiltIn_Print_Titles_15">#REF!</definedName>
    <definedName name="factor">#REF!</definedName>
    <definedName name="factor1">'[12]NIC 19'!#REF!</definedName>
    <definedName name="factor2">'[12]NIC 19'!#REF!</definedName>
    <definedName name="factor3">'[12]NIC 19'!#REF!</definedName>
    <definedName name="factorajuste">[4]Ejemplo_8!#REF!</definedName>
    <definedName name="factordes">#REF!</definedName>
    <definedName name="factorpatrimonio">#REF!</definedName>
    <definedName name="FBasica2">[10]Impuestos!$B$7</definedName>
    <definedName name="Fbasica3">[10]Impuestos!$B$8</definedName>
    <definedName name="Fbasica4">[10]Impuestos!$B$9</definedName>
    <definedName name="FBasica5">[10]Impuestos!$B$10</definedName>
    <definedName name="FBasica6">[10]Impuestos!$B$11</definedName>
    <definedName name="Febrero">#REF!</definedName>
    <definedName name="fecha">#REF!</definedName>
    <definedName name="Fexceso2">[10]Impuestos!$C$7</definedName>
    <definedName name="FExceso3">[10]Impuestos!$C$8</definedName>
    <definedName name="FExceso4">[10]Impuestos!$C$9</definedName>
    <definedName name="FExceso5">[10]Impuestos!$C$10</definedName>
    <definedName name="final">#REF!</definedName>
    <definedName name="FNUMERO">[10]Datos!$B$19</definedName>
    <definedName name="fq">#REF!</definedName>
    <definedName name="g">#REF!</definedName>
    <definedName name="G.Adm_Cod_SRI">[6]Listas!$E$210:$F$244</definedName>
    <definedName name="G.Vta_Cod_SRI">[6]Listas!$E$245:$F$278</definedName>
    <definedName name="Gerente">#REF!</definedName>
    <definedName name="gric1">#REF!</definedName>
    <definedName name="gric2">#REF!</definedName>
    <definedName name="gric3">#REF!</definedName>
    <definedName name="gric4">#REF!</definedName>
    <definedName name="gric5">#REF!</definedName>
    <definedName name="gric6">#REF!</definedName>
    <definedName name="gric7">#REF!</definedName>
    <definedName name="gric8">#REF!</definedName>
    <definedName name="H">#REF!</definedName>
    <definedName name="HEC">[5]CONCILIACIÓN!#REF!</definedName>
    <definedName name="HOJA">#REF!</definedName>
    <definedName name="hola">#REF!</definedName>
    <definedName name="ia">#REF!</definedName>
    <definedName name="IBasica2">[10]Impuestos!$D$7</definedName>
    <definedName name="IBasica3">[10]Impuestos!$D$8</definedName>
    <definedName name="IBasica4">[10]Impuestos!$D$9</definedName>
    <definedName name="IBasica5">[10]Impuestos!$D$10</definedName>
    <definedName name="IBasica6">[10]Impuestos!$D$11</definedName>
    <definedName name="Iexceso2">[10]Impuestos!$E$7</definedName>
    <definedName name="Iexceso3">[10]Impuestos!$E$8</definedName>
    <definedName name="IExceso4">[10]Impuestos!$E$9</definedName>
    <definedName name="IExceso5">[10]Impuestos!$E$10</definedName>
    <definedName name="IExceso6">[10]Impuestos!$E$11</definedName>
    <definedName name="if">#REF!</definedName>
    <definedName name="Imprimir_área_IM">#REF!</definedName>
    <definedName name="indice">#REF!</definedName>
    <definedName name="inflacion">'[15]indic brecha'!$G$23:$H$25</definedName>
    <definedName name="ING">#REF!</definedName>
    <definedName name="INV">#REF!</definedName>
    <definedName name="ipen">#REF!</definedName>
    <definedName name="irend">#REF!</definedName>
    <definedName name="IRo">'[14]Reinv.Utilid.'!$H$14</definedName>
    <definedName name="IRr">'[14]Reinv.Utilid.'!$H$15</definedName>
    <definedName name="is">#REF!</definedName>
    <definedName name="jio">[5]CONCILIACIÓN!#REF!</definedName>
    <definedName name="jj">[5]CONCILIACIÓN!#REF!</definedName>
    <definedName name="jjh">[5]CONCILIACIÓN!#REF!</definedName>
    <definedName name="joca">#REF!</definedName>
    <definedName name="JOSE">#REF!</definedName>
    <definedName name="Judgments_PY">[5]CONCILIACIÓN!#REF!</definedName>
    <definedName name="julio">#REF!</definedName>
    <definedName name="junio">#REF!</definedName>
    <definedName name="juolio">#REF!</definedName>
    <definedName name="K02.02">#REF!</definedName>
    <definedName name="K02.04">#REF!</definedName>
    <definedName name="K02.14">#REF!</definedName>
    <definedName name="K02.20">#REF!</definedName>
    <definedName name="K02.23">#REF!</definedName>
    <definedName name="K02.25">#REF!</definedName>
    <definedName name="k03.01">#REF!</definedName>
    <definedName name="k03.02">#REF!</definedName>
    <definedName name="k03.02.2">#REF!</definedName>
    <definedName name="K16.01">#REF!</definedName>
    <definedName name="K16.02">#REF!</definedName>
    <definedName name="K16.03">#REF!</definedName>
    <definedName name="K16.04">#REF!</definedName>
    <definedName name="K16.05">#REF!</definedName>
    <definedName name="ki">#REF!</definedName>
    <definedName name="klo">[5]CONCILIACIÓN!#REF!</definedName>
    <definedName name="lilc1">#REF!</definedName>
    <definedName name="lista.TXT.si_no">#REF!</definedName>
    <definedName name="lx">#REF!</definedName>
    <definedName name="lxact">#REF!</definedName>
    <definedName name="lxsoa">#REF!</definedName>
    <definedName name="lxsoa1">#REF!</definedName>
    <definedName name="lxsrsoa">#REF!</definedName>
    <definedName name="lxsrsoa1">#REF!</definedName>
    <definedName name="MANUWL">#REF!</definedName>
    <definedName name="MARIA">#REF!</definedName>
    <definedName name="MARIBEL">[20]varios!$A$52</definedName>
    <definedName name="Marzo">#REF!</definedName>
    <definedName name="Mayo">#REF!</definedName>
    <definedName name="Mayor">#REF!</definedName>
    <definedName name="MESES">#REF!</definedName>
    <definedName name="MOV">[5]CONCILIACIÓN!#REF!</definedName>
    <definedName name="MP">#REF!</definedName>
    <definedName name="MPPCA090190">#REF!</definedName>
    <definedName name="MPPCA100200">#REF!</definedName>
    <definedName name="MPPCA105190">#REF!</definedName>
    <definedName name="MPPCA135190">#REF!</definedName>
    <definedName name="MPPCA160200">#REF!</definedName>
    <definedName name="n">[5]CONCILIACIÓN!#REF!</definedName>
    <definedName name="nana" hidden="1">{#N/A,#N/A,FALSE,"diario";#N/A,#N/A,FALSE,"diario"}</definedName>
    <definedName name="Net_Income">[5]CONCILIACIÓN!#REF!</definedName>
    <definedName name="Nombre_de_Cia">#REF!</definedName>
    <definedName name="nov">#REF!</definedName>
    <definedName name="novi">#REF!</definedName>
    <definedName name="noviem">#REF!</definedName>
    <definedName name="Noviembre">#REF!</definedName>
    <definedName name="NUMERICO">NA()</definedName>
    <definedName name="NUMERO">'[10]rol individual 1'!$I$1</definedName>
    <definedName name="NUMERO1">'[10]rol individual 1'!$I$2</definedName>
    <definedName name="NUMERO3">#REF!</definedName>
    <definedName name="NUMERO4">#REF!</definedName>
    <definedName name="Ñ">[2]Datos!$B$1</definedName>
    <definedName name="OBA">'[12]NIC 19'!#REF!</definedName>
    <definedName name="OBG">'[12]NIC 19'!#REF!</definedName>
    <definedName name="OBNG">'[12]NIC 19'!#REF!</definedName>
    <definedName name="OBP">'[12]NIC 19'!#REF!</definedName>
    <definedName name="obpccant">#REF!</definedName>
    <definedName name="obpdesant">#REF!</definedName>
    <definedName name="obpjubant">#REF!</definedName>
    <definedName name="obpm">#REF!</definedName>
    <definedName name="obpp">#REF!</definedName>
    <definedName name="obptotalcc">'[12]NIC 19'!#REF!</definedName>
    <definedName name="oct">#REF!</definedName>
    <definedName name="octubre">#REF!</definedName>
    <definedName name="ok">[5]CONCILIACIÓN!#REF!</definedName>
    <definedName name="ORTO">#REF!</definedName>
    <definedName name="otros" hidden="1">{#N/A,#N/A,FALSE,"Aging Summary";#N/A,#N/A,FALSE,"Ratio Analysis";#N/A,#N/A,FALSE,"Test 120 Day Accts";#N/A,#N/A,FALSE,"Tickmarks"}</definedName>
    <definedName name="P">[2]Datos!$B$2</definedName>
    <definedName name="pbcc">#REF!</definedName>
    <definedName name="pbccsig">#REF!</definedName>
    <definedName name="pbedes">#REF!</definedName>
    <definedName name="pbedessig">#REF!</definedName>
    <definedName name="pbejub">#REF!</definedName>
    <definedName name="pbejubsig">#REF!</definedName>
    <definedName name="PC_Cod_SRI">[6]Listas!$E$92:$F$118</definedName>
    <definedName name="peb">#REF!</definedName>
    <definedName name="pension">'[12]NIC 19'!#REF!</definedName>
    <definedName name="per">'[21]Resumen NIIF'!$D$35</definedName>
    <definedName name="Periordo20X0">#REF!</definedName>
    <definedName name="Periordo20X1">#REF!</definedName>
    <definedName name="Plan">#REF!</definedName>
    <definedName name="PNC_Cod_SRI">[6]Listas!$E$119:$F$140</definedName>
    <definedName name="pnpactual">'[22]Resumen KPMG'!$D$19</definedName>
    <definedName name="PRE">#REF!</definedName>
    <definedName name="prec1">#REF!</definedName>
    <definedName name="prec2">[23]kdx.esp!$T$77</definedName>
    <definedName name="prec3">[24]kdx.esp!$T$78</definedName>
    <definedName name="prec4">#REF!</definedName>
    <definedName name="Print_Area">#REF!</definedName>
    <definedName name="PVFx">'[12]NIC 19'!#REF!</definedName>
    <definedName name="PVFx1">'[12]NIC 19'!#REF!</definedName>
    <definedName name="q">#REF!</definedName>
    <definedName name="qx">#REF!</definedName>
    <definedName name="Ref_1">'[25]Resumen Conciliación'!#REF!</definedName>
    <definedName name="RES">#REF!</definedName>
    <definedName name="reservaccant">#REF!</definedName>
    <definedName name="reservadesant">#REF!</definedName>
    <definedName name="reservajubant">#REF!</definedName>
    <definedName name="Resultado_del_Ejercicio">#REF!</definedName>
    <definedName name="Reversing_Errors_PY">[5]CONCILIACIÓN!#REF!</definedName>
    <definedName name="Reversing_Judgments_PY">[5]CONCILIACIÓN!#REF!</definedName>
    <definedName name="RL">'[14]Reinv.Utilid.'!$H$12</definedName>
    <definedName name="rm">#REF!</definedName>
    <definedName name="rMateriales">'[26]Materiales y Herramientas'!$B$7:$B$1000</definedName>
    <definedName name="rObras">[26]Obras!$E$6:$E$205</definedName>
    <definedName name="ROJ">#REF!</definedName>
    <definedName name="rojc1">#REF!</definedName>
    <definedName name="rojc2">#REF!</definedName>
    <definedName name="rojc3">#REF!</definedName>
    <definedName name="rojc4">#REF!</definedName>
    <definedName name="rojc5">#REF!</definedName>
    <definedName name="rojc6">#REF!</definedName>
    <definedName name="rojc7">#REF!</definedName>
    <definedName name="rojc8">#REF!</definedName>
    <definedName name="rojc9">#REF!</definedName>
    <definedName name="s">#REF!</definedName>
    <definedName name="sa">#REF!</definedName>
    <definedName name="SAD">#REF!</definedName>
    <definedName name="SAL">#REF!</definedName>
    <definedName name="Saldos">#REF!</definedName>
    <definedName name="SEMI15">#REF!</definedName>
    <definedName name="SEMI20">#REF!</definedName>
    <definedName name="sept">#REF!</definedName>
    <definedName name="septiembre">#REF!</definedName>
    <definedName name="SHARED_FORMULA_0">#N/A</definedName>
    <definedName name="SHARED_FORMULA_1">#N/A</definedName>
    <definedName name="SHARED_FORMULA_10">#N/A</definedName>
    <definedName name="SHARED_FORMULA_100">#N/A</definedName>
    <definedName name="SHARED_FORMULA_101">#N/A</definedName>
    <definedName name="SHARED_FORMULA_102">#N/A</definedName>
    <definedName name="SHARED_FORMULA_103">#N/A</definedName>
    <definedName name="SHARED_FORMULA_104">#N/A</definedName>
    <definedName name="SHARED_FORMULA_105">#N/A</definedName>
    <definedName name="SHARED_FORMULA_106">#N/A</definedName>
    <definedName name="SHARED_FORMULA_107">#N/A</definedName>
    <definedName name="SHARED_FORMULA_108">#N/A</definedName>
    <definedName name="SHARED_FORMULA_109">#N/A</definedName>
    <definedName name="SHARED_FORMULA_11">#N/A</definedName>
    <definedName name="SHARED_FORMULA_110">#N/A</definedName>
    <definedName name="SHARED_FORMULA_111">#N/A</definedName>
    <definedName name="SHARED_FORMULA_112">#N/A</definedName>
    <definedName name="SHARED_FORMULA_113">#N/A</definedName>
    <definedName name="SHARED_FORMULA_114">#N/A</definedName>
    <definedName name="SHARED_FORMULA_115">#N/A</definedName>
    <definedName name="SHARED_FORMULA_116">#N/A</definedName>
    <definedName name="SHARED_FORMULA_117">#N/A</definedName>
    <definedName name="SHARED_FORMULA_118">#N/A</definedName>
    <definedName name="SHARED_FORMULA_119">#N/A</definedName>
    <definedName name="SHARED_FORMULA_12">#N/A</definedName>
    <definedName name="SHARED_FORMULA_120">#N/A</definedName>
    <definedName name="SHARED_FORMULA_121">#N/A</definedName>
    <definedName name="SHARED_FORMULA_122">#N/A</definedName>
    <definedName name="SHARED_FORMULA_123">#N/A</definedName>
    <definedName name="SHARED_FORMULA_124">#N/A</definedName>
    <definedName name="SHARED_FORMULA_125">#N/A</definedName>
    <definedName name="SHARED_FORMULA_126">#N/A</definedName>
    <definedName name="SHARED_FORMULA_127">#N/A</definedName>
    <definedName name="SHARED_FORMULA_128">#N/A</definedName>
    <definedName name="SHARED_FORMULA_129">#N/A</definedName>
    <definedName name="SHARED_FORMULA_13">#N/A</definedName>
    <definedName name="SHARED_FORMULA_130">#N/A</definedName>
    <definedName name="SHARED_FORMULA_131">#N/A</definedName>
    <definedName name="SHARED_FORMULA_132">#N/A</definedName>
    <definedName name="SHARED_FORMULA_133">#N/A</definedName>
    <definedName name="SHARED_FORMULA_134">#N/A</definedName>
    <definedName name="SHARED_FORMULA_135">#N/A</definedName>
    <definedName name="SHARED_FORMULA_136">#N/A</definedName>
    <definedName name="SHARED_FORMULA_137">#N/A</definedName>
    <definedName name="SHARED_FORMULA_138">#N/A</definedName>
    <definedName name="SHARED_FORMULA_139">#N/A</definedName>
    <definedName name="SHARED_FORMULA_14">#N/A</definedName>
    <definedName name="SHARED_FORMULA_140">#N/A</definedName>
    <definedName name="SHARED_FORMULA_141">#N/A</definedName>
    <definedName name="SHARED_FORMULA_142">#N/A</definedName>
    <definedName name="SHARED_FORMULA_143">#N/A</definedName>
    <definedName name="SHARED_FORMULA_144">#N/A</definedName>
    <definedName name="SHARED_FORMULA_145">#N/A</definedName>
    <definedName name="SHARED_FORMULA_146">#N/A</definedName>
    <definedName name="SHARED_FORMULA_147">#N/A</definedName>
    <definedName name="SHARED_FORMULA_148">#N/A</definedName>
    <definedName name="SHARED_FORMULA_149">#N/A</definedName>
    <definedName name="SHARED_FORMULA_15">#N/A</definedName>
    <definedName name="SHARED_FORMULA_150">#N/A</definedName>
    <definedName name="SHARED_FORMULA_151">#N/A</definedName>
    <definedName name="SHARED_FORMULA_152">#N/A</definedName>
    <definedName name="SHARED_FORMULA_153">#N/A</definedName>
    <definedName name="SHARED_FORMULA_154">#N/A</definedName>
    <definedName name="SHARED_FORMULA_155">#N/A</definedName>
    <definedName name="SHARED_FORMULA_156">#N/A</definedName>
    <definedName name="SHARED_FORMULA_157">#N/A</definedName>
    <definedName name="SHARED_FORMULA_158">#N/A</definedName>
    <definedName name="SHARED_FORMULA_159">#N/A</definedName>
    <definedName name="SHARED_FORMULA_16">#N/A</definedName>
    <definedName name="SHARED_FORMULA_160">#N/A</definedName>
    <definedName name="SHARED_FORMULA_161">#N/A</definedName>
    <definedName name="SHARED_FORMULA_162">#N/A</definedName>
    <definedName name="SHARED_FORMULA_163">#N/A</definedName>
    <definedName name="SHARED_FORMULA_164">#N/A</definedName>
    <definedName name="SHARED_FORMULA_165">#N/A</definedName>
    <definedName name="SHARED_FORMULA_166">#N/A</definedName>
    <definedName name="SHARED_FORMULA_167">#N/A</definedName>
    <definedName name="SHARED_FORMULA_168">#N/A</definedName>
    <definedName name="SHARED_FORMULA_169">#N/A</definedName>
    <definedName name="SHARED_FORMULA_17">#N/A</definedName>
    <definedName name="SHARED_FORMULA_170">#N/A</definedName>
    <definedName name="SHARED_FORMULA_171">#N/A</definedName>
    <definedName name="SHARED_FORMULA_172">#N/A</definedName>
    <definedName name="SHARED_FORMULA_173">#N/A</definedName>
    <definedName name="SHARED_FORMULA_174">#N/A</definedName>
    <definedName name="SHARED_FORMULA_175">#N/A</definedName>
    <definedName name="SHARED_FORMULA_176">#N/A</definedName>
    <definedName name="SHARED_FORMULA_177">#N/A</definedName>
    <definedName name="SHARED_FORMULA_178">#N/A</definedName>
    <definedName name="SHARED_FORMULA_179">#N/A</definedName>
    <definedName name="SHARED_FORMULA_18">#N/A</definedName>
    <definedName name="SHARED_FORMULA_180">#N/A</definedName>
    <definedName name="SHARED_FORMULA_181">#N/A</definedName>
    <definedName name="SHARED_FORMULA_182">#N/A</definedName>
    <definedName name="SHARED_FORMULA_183">#N/A</definedName>
    <definedName name="SHARED_FORMULA_184">#N/A</definedName>
    <definedName name="SHARED_FORMULA_185">#N/A</definedName>
    <definedName name="SHARED_FORMULA_186">#N/A</definedName>
    <definedName name="SHARED_FORMULA_187">#N/A</definedName>
    <definedName name="SHARED_FORMULA_188">#N/A</definedName>
    <definedName name="SHARED_FORMULA_189">#N/A</definedName>
    <definedName name="SHARED_FORMULA_19">#N/A</definedName>
    <definedName name="SHARED_FORMULA_190">#N/A</definedName>
    <definedName name="SHARED_FORMULA_191">#N/A</definedName>
    <definedName name="SHARED_FORMULA_192">#N/A</definedName>
    <definedName name="SHARED_FORMULA_193">#N/A</definedName>
    <definedName name="SHARED_FORMULA_194">#N/A</definedName>
    <definedName name="SHARED_FORMULA_195">#N/A</definedName>
    <definedName name="SHARED_FORMULA_196">#N/A</definedName>
    <definedName name="SHARED_FORMULA_197">#N/A</definedName>
    <definedName name="SHARED_FORMULA_198">#N/A</definedName>
    <definedName name="SHARED_FORMULA_199">#N/A</definedName>
    <definedName name="SHARED_FORMULA_2">#N/A</definedName>
    <definedName name="SHARED_FORMULA_20">#N/A</definedName>
    <definedName name="SHARED_FORMULA_200">#N/A</definedName>
    <definedName name="SHARED_FORMULA_201">#N/A</definedName>
    <definedName name="SHARED_FORMULA_202">#N/A</definedName>
    <definedName name="SHARED_FORMULA_203">#N/A</definedName>
    <definedName name="SHARED_FORMULA_204">#N/A</definedName>
    <definedName name="SHARED_FORMULA_205">#N/A</definedName>
    <definedName name="SHARED_FORMULA_206">#N/A</definedName>
    <definedName name="SHARED_FORMULA_207">#N/A</definedName>
    <definedName name="SHARED_FORMULA_208">#N/A</definedName>
    <definedName name="SHARED_FORMULA_209">#N/A</definedName>
    <definedName name="SHARED_FORMULA_21">#N/A</definedName>
    <definedName name="SHARED_FORMULA_210">#N/A</definedName>
    <definedName name="SHARED_FORMULA_211">#N/A</definedName>
    <definedName name="SHARED_FORMULA_212">#N/A</definedName>
    <definedName name="SHARED_FORMULA_213">#N/A</definedName>
    <definedName name="SHARED_FORMULA_214">#N/A</definedName>
    <definedName name="SHARED_FORMULA_215">#N/A</definedName>
    <definedName name="SHARED_FORMULA_216">#N/A</definedName>
    <definedName name="SHARED_FORMULA_217">#N/A</definedName>
    <definedName name="SHARED_FORMULA_218">#N/A</definedName>
    <definedName name="SHARED_FORMULA_219">#N/A</definedName>
    <definedName name="SHARED_FORMULA_22">#N/A</definedName>
    <definedName name="SHARED_FORMULA_220">#N/A</definedName>
    <definedName name="SHARED_FORMULA_221">#N/A</definedName>
    <definedName name="SHARED_FORMULA_222">#N/A</definedName>
    <definedName name="SHARED_FORMULA_223">#N/A</definedName>
    <definedName name="SHARED_FORMULA_224">#N/A</definedName>
    <definedName name="SHARED_FORMULA_225">#N/A</definedName>
    <definedName name="SHARED_FORMULA_226">#N/A</definedName>
    <definedName name="SHARED_FORMULA_227">#N/A</definedName>
    <definedName name="SHARED_FORMULA_228">#N/A</definedName>
    <definedName name="SHARED_FORMULA_229">#N/A</definedName>
    <definedName name="SHARED_FORMULA_23">#N/A</definedName>
    <definedName name="SHARED_FORMULA_230">#N/A</definedName>
    <definedName name="SHARED_FORMULA_231">#N/A</definedName>
    <definedName name="SHARED_FORMULA_232">#N/A</definedName>
    <definedName name="SHARED_FORMULA_233">#N/A</definedName>
    <definedName name="SHARED_FORMULA_234">#N/A</definedName>
    <definedName name="SHARED_FORMULA_235">#N/A</definedName>
    <definedName name="SHARED_FORMULA_236">#N/A</definedName>
    <definedName name="SHARED_FORMULA_237">#N/A</definedName>
    <definedName name="SHARED_FORMULA_238">#N/A</definedName>
    <definedName name="SHARED_FORMULA_239">#N/A</definedName>
    <definedName name="SHARED_FORMULA_24">#N/A</definedName>
    <definedName name="SHARED_FORMULA_240">#N/A</definedName>
    <definedName name="SHARED_FORMULA_241">#N/A</definedName>
    <definedName name="SHARED_FORMULA_242">#N/A</definedName>
    <definedName name="SHARED_FORMULA_243">#N/A</definedName>
    <definedName name="SHARED_FORMULA_244">#N/A</definedName>
    <definedName name="SHARED_FORMULA_245">#N/A</definedName>
    <definedName name="SHARED_FORMULA_246">#N/A</definedName>
    <definedName name="SHARED_FORMULA_247">#N/A</definedName>
    <definedName name="SHARED_FORMULA_248">#N/A</definedName>
    <definedName name="SHARED_FORMULA_249">#N/A</definedName>
    <definedName name="SHARED_FORMULA_25">#N/A</definedName>
    <definedName name="SHARED_FORMULA_250">#N/A</definedName>
    <definedName name="SHARED_FORMULA_251">#N/A</definedName>
    <definedName name="SHARED_FORMULA_252">#N/A</definedName>
    <definedName name="SHARED_FORMULA_253">#N/A</definedName>
    <definedName name="SHARED_FORMULA_254">#N/A</definedName>
    <definedName name="SHARED_FORMULA_255">#N/A</definedName>
    <definedName name="SHARED_FORMULA_256">#N/A</definedName>
    <definedName name="SHARED_FORMULA_257">#N/A</definedName>
    <definedName name="SHARED_FORMULA_258">#N/A</definedName>
    <definedName name="SHARED_FORMULA_259">#N/A</definedName>
    <definedName name="SHARED_FORMULA_26">#N/A</definedName>
    <definedName name="SHARED_FORMULA_260">#N/A</definedName>
    <definedName name="SHARED_FORMULA_261">#N/A</definedName>
    <definedName name="SHARED_FORMULA_262">#N/A</definedName>
    <definedName name="SHARED_FORMULA_263">#N/A</definedName>
    <definedName name="SHARED_FORMULA_264">#N/A</definedName>
    <definedName name="SHARED_FORMULA_265">#N/A</definedName>
    <definedName name="SHARED_FORMULA_266">#N/A</definedName>
    <definedName name="SHARED_FORMULA_267">#N/A</definedName>
    <definedName name="SHARED_FORMULA_268">#N/A</definedName>
    <definedName name="SHARED_FORMULA_269">#N/A</definedName>
    <definedName name="SHARED_FORMULA_27">#N/A</definedName>
    <definedName name="SHARED_FORMULA_270">#N/A</definedName>
    <definedName name="SHARED_FORMULA_271">#N/A</definedName>
    <definedName name="SHARED_FORMULA_272">#N/A</definedName>
    <definedName name="SHARED_FORMULA_273">#N/A</definedName>
    <definedName name="SHARED_FORMULA_274">#N/A</definedName>
    <definedName name="SHARED_FORMULA_275">#N/A</definedName>
    <definedName name="SHARED_FORMULA_276">#N/A</definedName>
    <definedName name="SHARED_FORMULA_277">#N/A</definedName>
    <definedName name="SHARED_FORMULA_278">#N/A</definedName>
    <definedName name="SHARED_FORMULA_279">#N/A</definedName>
    <definedName name="SHARED_FORMULA_28">#N/A</definedName>
    <definedName name="SHARED_FORMULA_280">#N/A</definedName>
    <definedName name="SHARED_FORMULA_281">#N/A</definedName>
    <definedName name="SHARED_FORMULA_282">#N/A</definedName>
    <definedName name="SHARED_FORMULA_283">#N/A</definedName>
    <definedName name="SHARED_FORMULA_284">#N/A</definedName>
    <definedName name="SHARED_FORMULA_285">#N/A</definedName>
    <definedName name="SHARED_FORMULA_286">#N/A</definedName>
    <definedName name="SHARED_FORMULA_287">#N/A</definedName>
    <definedName name="SHARED_FORMULA_288">#N/A</definedName>
    <definedName name="SHARED_FORMULA_289">#N/A</definedName>
    <definedName name="SHARED_FORMULA_29">#N/A</definedName>
    <definedName name="SHARED_FORMULA_290">#N/A</definedName>
    <definedName name="SHARED_FORMULA_291">#N/A</definedName>
    <definedName name="SHARED_FORMULA_292">#N/A</definedName>
    <definedName name="SHARED_FORMULA_293">#N/A</definedName>
    <definedName name="SHARED_FORMULA_294">#N/A</definedName>
    <definedName name="SHARED_FORMULA_295">#N/A</definedName>
    <definedName name="SHARED_FORMULA_296">#N/A</definedName>
    <definedName name="SHARED_FORMULA_297">#N/A</definedName>
    <definedName name="SHARED_FORMULA_298">#N/A</definedName>
    <definedName name="SHARED_FORMULA_299">#N/A</definedName>
    <definedName name="SHARED_FORMULA_3">#N/A</definedName>
    <definedName name="SHARED_FORMULA_30">#N/A</definedName>
    <definedName name="SHARED_FORMULA_300">#N/A</definedName>
    <definedName name="SHARED_FORMULA_301">#N/A</definedName>
    <definedName name="SHARED_FORMULA_302">#N/A</definedName>
    <definedName name="SHARED_FORMULA_303">#N/A</definedName>
    <definedName name="SHARED_FORMULA_304">#N/A</definedName>
    <definedName name="SHARED_FORMULA_305">#N/A</definedName>
    <definedName name="SHARED_FORMULA_306">#N/A</definedName>
    <definedName name="SHARED_FORMULA_307">#N/A</definedName>
    <definedName name="SHARED_FORMULA_308">#N/A</definedName>
    <definedName name="SHARED_FORMULA_309">#N/A</definedName>
    <definedName name="SHARED_FORMULA_31">#N/A</definedName>
    <definedName name="SHARED_FORMULA_310">#N/A</definedName>
    <definedName name="SHARED_FORMULA_311">#N/A</definedName>
    <definedName name="SHARED_FORMULA_312">#N/A</definedName>
    <definedName name="SHARED_FORMULA_313">#N/A</definedName>
    <definedName name="SHARED_FORMULA_314">#N/A</definedName>
    <definedName name="SHARED_FORMULA_315">#N/A</definedName>
    <definedName name="SHARED_FORMULA_316">#N/A</definedName>
    <definedName name="SHARED_FORMULA_317">#N/A</definedName>
    <definedName name="SHARED_FORMULA_318">#N/A</definedName>
    <definedName name="SHARED_FORMULA_319">#N/A</definedName>
    <definedName name="SHARED_FORMULA_32">#N/A</definedName>
    <definedName name="SHARED_FORMULA_320">#N/A</definedName>
    <definedName name="SHARED_FORMULA_321">#N/A</definedName>
    <definedName name="SHARED_FORMULA_322">#N/A</definedName>
    <definedName name="SHARED_FORMULA_323">#N/A</definedName>
    <definedName name="SHARED_FORMULA_324">#N/A</definedName>
    <definedName name="SHARED_FORMULA_325">#N/A</definedName>
    <definedName name="SHARED_FORMULA_326">#N/A</definedName>
    <definedName name="SHARED_FORMULA_327">#N/A</definedName>
    <definedName name="SHARED_FORMULA_328">#N/A</definedName>
    <definedName name="SHARED_FORMULA_329">#N/A</definedName>
    <definedName name="SHARED_FORMULA_33">#N/A</definedName>
    <definedName name="SHARED_FORMULA_330">#N/A</definedName>
    <definedName name="SHARED_FORMULA_331">#N/A</definedName>
    <definedName name="SHARED_FORMULA_332">#N/A</definedName>
    <definedName name="SHARED_FORMULA_333">#N/A</definedName>
    <definedName name="SHARED_FORMULA_334">#N/A</definedName>
    <definedName name="SHARED_FORMULA_335">#N/A</definedName>
    <definedName name="SHARED_FORMULA_336">#N/A</definedName>
    <definedName name="SHARED_FORMULA_337">#N/A</definedName>
    <definedName name="SHARED_FORMULA_338">#N/A</definedName>
    <definedName name="SHARED_FORMULA_339">#N/A</definedName>
    <definedName name="SHARED_FORMULA_34">#N/A</definedName>
    <definedName name="SHARED_FORMULA_340">#N/A</definedName>
    <definedName name="SHARED_FORMULA_341">#N/A</definedName>
    <definedName name="SHARED_FORMULA_342">#N/A</definedName>
    <definedName name="SHARED_FORMULA_343">#N/A</definedName>
    <definedName name="SHARED_FORMULA_344">#N/A</definedName>
    <definedName name="SHARED_FORMULA_345">#N/A</definedName>
    <definedName name="SHARED_FORMULA_346">#N/A</definedName>
    <definedName name="SHARED_FORMULA_347">#N/A</definedName>
    <definedName name="SHARED_FORMULA_348">#N/A</definedName>
    <definedName name="SHARED_FORMULA_349">#N/A</definedName>
    <definedName name="SHARED_FORMULA_35">#N/A</definedName>
    <definedName name="SHARED_FORMULA_350">#N/A</definedName>
    <definedName name="SHARED_FORMULA_351">#N/A</definedName>
    <definedName name="SHARED_FORMULA_352">#N/A</definedName>
    <definedName name="SHARED_FORMULA_353">#N/A</definedName>
    <definedName name="SHARED_FORMULA_354">#N/A</definedName>
    <definedName name="SHARED_FORMULA_355">#N/A</definedName>
    <definedName name="SHARED_FORMULA_356">#N/A</definedName>
    <definedName name="SHARED_FORMULA_357">#N/A</definedName>
    <definedName name="SHARED_FORMULA_358">#N/A</definedName>
    <definedName name="SHARED_FORMULA_359">#N/A</definedName>
    <definedName name="SHARED_FORMULA_36">#N/A</definedName>
    <definedName name="SHARED_FORMULA_360">#N/A</definedName>
    <definedName name="SHARED_FORMULA_361">#N/A</definedName>
    <definedName name="SHARED_FORMULA_362">#N/A</definedName>
    <definedName name="SHARED_FORMULA_363">#N/A</definedName>
    <definedName name="SHARED_FORMULA_364">#N/A</definedName>
    <definedName name="SHARED_FORMULA_365">#N/A</definedName>
    <definedName name="SHARED_FORMULA_366">#N/A</definedName>
    <definedName name="SHARED_FORMULA_367">#N/A</definedName>
    <definedName name="SHARED_FORMULA_368">#N/A</definedName>
    <definedName name="SHARED_FORMULA_369">#N/A</definedName>
    <definedName name="SHARED_FORMULA_37">#N/A</definedName>
    <definedName name="SHARED_FORMULA_370">#N/A</definedName>
    <definedName name="SHARED_FORMULA_371">#N/A</definedName>
    <definedName name="SHARED_FORMULA_372">#N/A</definedName>
    <definedName name="SHARED_FORMULA_373">#N/A</definedName>
    <definedName name="SHARED_FORMULA_374">#N/A</definedName>
    <definedName name="SHARED_FORMULA_375">#N/A</definedName>
    <definedName name="SHARED_FORMULA_376">#N/A</definedName>
    <definedName name="SHARED_FORMULA_377">#N/A</definedName>
    <definedName name="SHARED_FORMULA_378">#N/A</definedName>
    <definedName name="SHARED_FORMULA_379">#N/A</definedName>
    <definedName name="SHARED_FORMULA_38">#N/A</definedName>
    <definedName name="SHARED_FORMULA_380">#N/A</definedName>
    <definedName name="SHARED_FORMULA_381">#N/A</definedName>
    <definedName name="SHARED_FORMULA_382">#N/A</definedName>
    <definedName name="SHARED_FORMULA_383">#N/A</definedName>
    <definedName name="SHARED_FORMULA_384">#N/A</definedName>
    <definedName name="SHARED_FORMULA_385">#N/A</definedName>
    <definedName name="SHARED_FORMULA_386">#N/A</definedName>
    <definedName name="SHARED_FORMULA_387">#N/A</definedName>
    <definedName name="SHARED_FORMULA_388">#N/A</definedName>
    <definedName name="SHARED_FORMULA_389">#N/A</definedName>
    <definedName name="SHARED_FORMULA_39">#N/A</definedName>
    <definedName name="SHARED_FORMULA_390">#N/A</definedName>
    <definedName name="SHARED_FORMULA_391">#N/A</definedName>
    <definedName name="SHARED_FORMULA_392">#N/A</definedName>
    <definedName name="SHARED_FORMULA_393">#N/A</definedName>
    <definedName name="SHARED_FORMULA_394">#N/A</definedName>
    <definedName name="SHARED_FORMULA_395">#N/A</definedName>
    <definedName name="SHARED_FORMULA_396">#N/A</definedName>
    <definedName name="SHARED_FORMULA_397">#N/A</definedName>
    <definedName name="SHARED_FORMULA_398">#N/A</definedName>
    <definedName name="SHARED_FORMULA_399">#N/A</definedName>
    <definedName name="SHARED_FORMULA_4">#N/A</definedName>
    <definedName name="SHARED_FORMULA_40">#N/A</definedName>
    <definedName name="SHARED_FORMULA_400">#N/A</definedName>
    <definedName name="SHARED_FORMULA_401">#N/A</definedName>
    <definedName name="SHARED_FORMULA_402">#N/A</definedName>
    <definedName name="SHARED_FORMULA_403">#N/A</definedName>
    <definedName name="SHARED_FORMULA_404">#N/A</definedName>
    <definedName name="SHARED_FORMULA_405">#N/A</definedName>
    <definedName name="SHARED_FORMULA_406">#N/A</definedName>
    <definedName name="SHARED_FORMULA_407">#N/A</definedName>
    <definedName name="SHARED_FORMULA_408">#N/A</definedName>
    <definedName name="SHARED_FORMULA_409">#N/A</definedName>
    <definedName name="SHARED_FORMULA_41">#N/A</definedName>
    <definedName name="SHARED_FORMULA_410">#N/A</definedName>
    <definedName name="SHARED_FORMULA_411">#N/A</definedName>
    <definedName name="SHARED_FORMULA_412">#N/A</definedName>
    <definedName name="SHARED_FORMULA_413">#N/A</definedName>
    <definedName name="SHARED_FORMULA_414">#N/A</definedName>
    <definedName name="SHARED_FORMULA_415">#N/A</definedName>
    <definedName name="SHARED_FORMULA_416">#N/A</definedName>
    <definedName name="SHARED_FORMULA_417">#N/A</definedName>
    <definedName name="SHARED_FORMULA_418">#N/A</definedName>
    <definedName name="SHARED_FORMULA_419">#N/A</definedName>
    <definedName name="SHARED_FORMULA_42">#N/A</definedName>
    <definedName name="SHARED_FORMULA_420">#N/A</definedName>
    <definedName name="SHARED_FORMULA_421">#N/A</definedName>
    <definedName name="SHARED_FORMULA_422">#N/A</definedName>
    <definedName name="SHARED_FORMULA_423">#N/A</definedName>
    <definedName name="SHARED_FORMULA_424">#N/A</definedName>
    <definedName name="SHARED_FORMULA_425">#N/A</definedName>
    <definedName name="SHARED_FORMULA_426">#N/A</definedName>
    <definedName name="SHARED_FORMULA_427">#N/A</definedName>
    <definedName name="SHARED_FORMULA_428">#N/A</definedName>
    <definedName name="SHARED_FORMULA_429">#N/A</definedName>
    <definedName name="SHARED_FORMULA_43">#N/A</definedName>
    <definedName name="SHARED_FORMULA_430">#N/A</definedName>
    <definedName name="SHARED_FORMULA_431">#N/A</definedName>
    <definedName name="SHARED_FORMULA_432">#N/A</definedName>
    <definedName name="SHARED_FORMULA_433">#N/A</definedName>
    <definedName name="SHARED_FORMULA_434">#N/A</definedName>
    <definedName name="SHARED_FORMULA_435">#N/A</definedName>
    <definedName name="SHARED_FORMULA_436">#N/A</definedName>
    <definedName name="SHARED_FORMULA_437">#N/A</definedName>
    <definedName name="SHARED_FORMULA_438">#N/A</definedName>
    <definedName name="SHARED_FORMULA_439">#N/A</definedName>
    <definedName name="SHARED_FORMULA_44">#N/A</definedName>
    <definedName name="SHARED_FORMULA_440">#N/A</definedName>
    <definedName name="SHARED_FORMULA_441">#N/A</definedName>
    <definedName name="SHARED_FORMULA_442">#N/A</definedName>
    <definedName name="SHARED_FORMULA_443">#N/A</definedName>
    <definedName name="SHARED_FORMULA_444">#N/A</definedName>
    <definedName name="SHARED_FORMULA_445">#N/A</definedName>
    <definedName name="SHARED_FORMULA_446">#N/A</definedName>
    <definedName name="SHARED_FORMULA_447">#N/A</definedName>
    <definedName name="SHARED_FORMULA_448">#N/A</definedName>
    <definedName name="SHARED_FORMULA_449">#N/A</definedName>
    <definedName name="SHARED_FORMULA_45">#N/A</definedName>
    <definedName name="SHARED_FORMULA_450">#N/A</definedName>
    <definedName name="SHARED_FORMULA_451">#N/A</definedName>
    <definedName name="SHARED_FORMULA_452">#N/A</definedName>
    <definedName name="SHARED_FORMULA_453">#N/A</definedName>
    <definedName name="SHARED_FORMULA_454">#N/A</definedName>
    <definedName name="SHARED_FORMULA_455">#N/A</definedName>
    <definedName name="SHARED_FORMULA_456">#N/A</definedName>
    <definedName name="SHARED_FORMULA_457">#N/A</definedName>
    <definedName name="SHARED_FORMULA_458">#N/A</definedName>
    <definedName name="SHARED_FORMULA_459">#N/A</definedName>
    <definedName name="SHARED_FORMULA_46">#N/A</definedName>
    <definedName name="SHARED_FORMULA_460">#N/A</definedName>
    <definedName name="SHARED_FORMULA_461">#N/A</definedName>
    <definedName name="SHARED_FORMULA_462">#N/A</definedName>
    <definedName name="SHARED_FORMULA_463">#N/A</definedName>
    <definedName name="SHARED_FORMULA_464">#N/A</definedName>
    <definedName name="SHARED_FORMULA_465">#N/A</definedName>
    <definedName name="SHARED_FORMULA_466">#N/A</definedName>
    <definedName name="SHARED_FORMULA_467">#N/A</definedName>
    <definedName name="SHARED_FORMULA_468">#N/A</definedName>
    <definedName name="SHARED_FORMULA_469">#N/A</definedName>
    <definedName name="SHARED_FORMULA_47">#N/A</definedName>
    <definedName name="SHARED_FORMULA_470">#N/A</definedName>
    <definedName name="SHARED_FORMULA_471">#N/A</definedName>
    <definedName name="SHARED_FORMULA_472">#N/A</definedName>
    <definedName name="SHARED_FORMULA_473">#N/A</definedName>
    <definedName name="SHARED_FORMULA_474">#N/A</definedName>
    <definedName name="SHARED_FORMULA_475">#N/A</definedName>
    <definedName name="SHARED_FORMULA_476">#N/A</definedName>
    <definedName name="SHARED_FORMULA_477">#N/A</definedName>
    <definedName name="SHARED_FORMULA_478">#N/A</definedName>
    <definedName name="SHARED_FORMULA_479">#N/A</definedName>
    <definedName name="SHARED_FORMULA_48">#N/A</definedName>
    <definedName name="SHARED_FORMULA_480">#N/A</definedName>
    <definedName name="SHARED_FORMULA_481">#N/A</definedName>
    <definedName name="SHARED_FORMULA_482">#N/A</definedName>
    <definedName name="SHARED_FORMULA_483">#N/A</definedName>
    <definedName name="SHARED_FORMULA_484">#N/A</definedName>
    <definedName name="SHARED_FORMULA_485">#N/A</definedName>
    <definedName name="SHARED_FORMULA_486">#N/A</definedName>
    <definedName name="SHARED_FORMULA_487">#N/A</definedName>
    <definedName name="SHARED_FORMULA_488">#N/A</definedName>
    <definedName name="SHARED_FORMULA_489">#N/A</definedName>
    <definedName name="SHARED_FORMULA_49">#N/A</definedName>
    <definedName name="SHARED_FORMULA_490">#N/A</definedName>
    <definedName name="SHARED_FORMULA_491">#N/A</definedName>
    <definedName name="SHARED_FORMULA_492">#N/A</definedName>
    <definedName name="SHARED_FORMULA_493">#N/A</definedName>
    <definedName name="SHARED_FORMULA_494">#N/A</definedName>
    <definedName name="SHARED_FORMULA_495">#N/A</definedName>
    <definedName name="SHARED_FORMULA_496">#N/A</definedName>
    <definedName name="SHARED_FORMULA_497">#N/A</definedName>
    <definedName name="SHARED_FORMULA_498">#N/A</definedName>
    <definedName name="SHARED_FORMULA_499">#N/A</definedName>
    <definedName name="SHARED_FORMULA_5">#N/A</definedName>
    <definedName name="SHARED_FORMULA_50">#N/A</definedName>
    <definedName name="SHARED_FORMULA_500">#N/A</definedName>
    <definedName name="SHARED_FORMULA_501">#N/A</definedName>
    <definedName name="SHARED_FORMULA_502">#N/A</definedName>
    <definedName name="SHARED_FORMULA_503">#N/A</definedName>
    <definedName name="SHARED_FORMULA_504">#N/A</definedName>
    <definedName name="SHARED_FORMULA_505">#N/A</definedName>
    <definedName name="SHARED_FORMULA_506">#N/A</definedName>
    <definedName name="SHARED_FORMULA_507">#N/A</definedName>
    <definedName name="SHARED_FORMULA_508">#N/A</definedName>
    <definedName name="SHARED_FORMULA_509">#N/A</definedName>
    <definedName name="SHARED_FORMULA_51">#N/A</definedName>
    <definedName name="SHARED_FORMULA_510">#N/A</definedName>
    <definedName name="SHARED_FORMULA_511">#N/A</definedName>
    <definedName name="SHARED_FORMULA_512">#N/A</definedName>
    <definedName name="SHARED_FORMULA_513">#N/A</definedName>
    <definedName name="SHARED_FORMULA_514">#N/A</definedName>
    <definedName name="SHARED_FORMULA_515">#N/A</definedName>
    <definedName name="SHARED_FORMULA_516">#N/A</definedName>
    <definedName name="SHARED_FORMULA_517">#N/A</definedName>
    <definedName name="SHARED_FORMULA_518">#N/A</definedName>
    <definedName name="SHARED_FORMULA_519">#N/A</definedName>
    <definedName name="SHARED_FORMULA_52">#N/A</definedName>
    <definedName name="SHARED_FORMULA_520">#N/A</definedName>
    <definedName name="SHARED_FORMULA_521">#N/A</definedName>
    <definedName name="SHARED_FORMULA_522">#N/A</definedName>
    <definedName name="SHARED_FORMULA_523">#N/A</definedName>
    <definedName name="SHARED_FORMULA_524">#N/A</definedName>
    <definedName name="SHARED_FORMULA_525">#N/A</definedName>
    <definedName name="SHARED_FORMULA_526">#N/A</definedName>
    <definedName name="SHARED_FORMULA_527">#N/A</definedName>
    <definedName name="SHARED_FORMULA_528">#N/A</definedName>
    <definedName name="SHARED_FORMULA_529">#N/A</definedName>
    <definedName name="SHARED_FORMULA_53">#N/A</definedName>
    <definedName name="SHARED_FORMULA_530">#N/A</definedName>
    <definedName name="SHARED_FORMULA_531">#N/A</definedName>
    <definedName name="SHARED_FORMULA_532">#N/A</definedName>
    <definedName name="SHARED_FORMULA_533">#N/A</definedName>
    <definedName name="SHARED_FORMULA_534">#N/A</definedName>
    <definedName name="SHARED_FORMULA_535">#N/A</definedName>
    <definedName name="SHARED_FORMULA_536">#N/A</definedName>
    <definedName name="SHARED_FORMULA_537">#N/A</definedName>
    <definedName name="SHARED_FORMULA_538">#N/A</definedName>
    <definedName name="SHARED_FORMULA_539">#N/A</definedName>
    <definedName name="SHARED_FORMULA_54">#N/A</definedName>
    <definedName name="SHARED_FORMULA_540">#N/A</definedName>
    <definedName name="SHARED_FORMULA_541">#N/A</definedName>
    <definedName name="SHARED_FORMULA_542">#N/A</definedName>
    <definedName name="SHARED_FORMULA_543">#N/A</definedName>
    <definedName name="SHARED_FORMULA_544">#N/A</definedName>
    <definedName name="SHARED_FORMULA_545">#N/A</definedName>
    <definedName name="SHARED_FORMULA_546">#N/A</definedName>
    <definedName name="SHARED_FORMULA_547">#N/A</definedName>
    <definedName name="SHARED_FORMULA_548">#N/A</definedName>
    <definedName name="SHARED_FORMULA_549">#N/A</definedName>
    <definedName name="SHARED_FORMULA_55">#N/A</definedName>
    <definedName name="SHARED_FORMULA_550">#N/A</definedName>
    <definedName name="SHARED_FORMULA_551">#N/A</definedName>
    <definedName name="SHARED_FORMULA_552">#N/A</definedName>
    <definedName name="SHARED_FORMULA_553">#N/A</definedName>
    <definedName name="SHARED_FORMULA_554">#N/A</definedName>
    <definedName name="SHARED_FORMULA_555">#N/A</definedName>
    <definedName name="SHARED_FORMULA_556">#N/A</definedName>
    <definedName name="SHARED_FORMULA_557">#N/A</definedName>
    <definedName name="SHARED_FORMULA_558">#N/A</definedName>
    <definedName name="SHARED_FORMULA_559">#N/A</definedName>
    <definedName name="SHARED_FORMULA_56">#N/A</definedName>
    <definedName name="SHARED_FORMULA_560">#N/A</definedName>
    <definedName name="SHARED_FORMULA_561">#N/A</definedName>
    <definedName name="SHARED_FORMULA_562">#N/A</definedName>
    <definedName name="SHARED_FORMULA_563">#N/A</definedName>
    <definedName name="SHARED_FORMULA_564">#N/A</definedName>
    <definedName name="SHARED_FORMULA_565">#N/A</definedName>
    <definedName name="SHARED_FORMULA_566">#N/A</definedName>
    <definedName name="SHARED_FORMULA_567">#N/A</definedName>
    <definedName name="SHARED_FORMULA_568">#N/A</definedName>
    <definedName name="SHARED_FORMULA_569">#N/A</definedName>
    <definedName name="SHARED_FORMULA_57">#N/A</definedName>
    <definedName name="SHARED_FORMULA_570">#N/A</definedName>
    <definedName name="SHARED_FORMULA_571">#N/A</definedName>
    <definedName name="SHARED_FORMULA_572">#N/A</definedName>
    <definedName name="SHARED_FORMULA_573">#N/A</definedName>
    <definedName name="SHARED_FORMULA_574">#N/A</definedName>
    <definedName name="SHARED_FORMULA_575">#N/A</definedName>
    <definedName name="SHARED_FORMULA_576">#N/A</definedName>
    <definedName name="SHARED_FORMULA_577">#N/A</definedName>
    <definedName name="SHARED_FORMULA_578">#N/A</definedName>
    <definedName name="SHARED_FORMULA_579">#N/A</definedName>
    <definedName name="SHARED_FORMULA_58">#N/A</definedName>
    <definedName name="SHARED_FORMULA_580">#N/A</definedName>
    <definedName name="SHARED_FORMULA_581">#N/A</definedName>
    <definedName name="SHARED_FORMULA_582">#N/A</definedName>
    <definedName name="SHARED_FORMULA_583">#N/A</definedName>
    <definedName name="SHARED_FORMULA_584">#N/A</definedName>
    <definedName name="SHARED_FORMULA_585">#N/A</definedName>
    <definedName name="SHARED_FORMULA_586">#N/A</definedName>
    <definedName name="SHARED_FORMULA_587">#N/A</definedName>
    <definedName name="SHARED_FORMULA_588">#N/A</definedName>
    <definedName name="SHARED_FORMULA_589">#N/A</definedName>
    <definedName name="SHARED_FORMULA_59">#N/A</definedName>
    <definedName name="SHARED_FORMULA_590">#N/A</definedName>
    <definedName name="SHARED_FORMULA_591">#N/A</definedName>
    <definedName name="SHARED_FORMULA_592">#N/A</definedName>
    <definedName name="SHARED_FORMULA_593">#N/A</definedName>
    <definedName name="SHARED_FORMULA_594">#N/A</definedName>
    <definedName name="SHARED_FORMULA_595">#N/A</definedName>
    <definedName name="SHARED_FORMULA_596">#N/A</definedName>
    <definedName name="SHARED_FORMULA_597">#N/A</definedName>
    <definedName name="SHARED_FORMULA_598">#N/A</definedName>
    <definedName name="SHARED_FORMULA_599">#N/A</definedName>
    <definedName name="SHARED_FORMULA_6">#N/A</definedName>
    <definedName name="SHARED_FORMULA_60">#N/A</definedName>
    <definedName name="SHARED_FORMULA_600">#N/A</definedName>
    <definedName name="SHARED_FORMULA_601">#N/A</definedName>
    <definedName name="SHARED_FORMULA_602">#N/A</definedName>
    <definedName name="SHARED_FORMULA_603">#N/A</definedName>
    <definedName name="SHARED_FORMULA_604">#N/A</definedName>
    <definedName name="SHARED_FORMULA_605">#N/A</definedName>
    <definedName name="SHARED_FORMULA_606">#N/A</definedName>
    <definedName name="SHARED_FORMULA_607">#N/A</definedName>
    <definedName name="SHARED_FORMULA_608">#N/A</definedName>
    <definedName name="SHARED_FORMULA_609">#N/A</definedName>
    <definedName name="SHARED_FORMULA_61">#N/A</definedName>
    <definedName name="SHARED_FORMULA_610">#N/A</definedName>
    <definedName name="SHARED_FORMULA_62">#N/A</definedName>
    <definedName name="SHARED_FORMULA_63">#N/A</definedName>
    <definedName name="SHARED_FORMULA_64">#N/A</definedName>
    <definedName name="SHARED_FORMULA_65">#N/A</definedName>
    <definedName name="SHARED_FORMULA_66">#N/A</definedName>
    <definedName name="SHARED_FORMULA_67">#N/A</definedName>
    <definedName name="SHARED_FORMULA_68">#N/A</definedName>
    <definedName name="SHARED_FORMULA_69">#N/A</definedName>
    <definedName name="SHARED_FORMULA_7">#N/A</definedName>
    <definedName name="SHARED_FORMULA_70">#N/A</definedName>
    <definedName name="SHARED_FORMULA_71">#N/A</definedName>
    <definedName name="SHARED_FORMULA_72">#N/A</definedName>
    <definedName name="SHARED_FORMULA_73">#N/A</definedName>
    <definedName name="SHARED_FORMULA_74">#N/A</definedName>
    <definedName name="SHARED_FORMULA_75">#N/A</definedName>
    <definedName name="SHARED_FORMULA_76">#N/A</definedName>
    <definedName name="SHARED_FORMULA_77">#N/A</definedName>
    <definedName name="SHARED_FORMULA_78">#N/A</definedName>
    <definedName name="SHARED_FORMULA_79">#N/A</definedName>
    <definedName name="SHARED_FORMULA_8">#N/A</definedName>
    <definedName name="SHARED_FORMULA_80">#N/A</definedName>
    <definedName name="SHARED_FORMULA_81">#N/A</definedName>
    <definedName name="SHARED_FORMULA_82">#N/A</definedName>
    <definedName name="SHARED_FORMULA_83">#N/A</definedName>
    <definedName name="SHARED_FORMULA_84">#N/A</definedName>
    <definedName name="SHARED_FORMULA_85">#N/A</definedName>
    <definedName name="SHARED_FORMULA_86">#N/A</definedName>
    <definedName name="SHARED_FORMULA_87">#N/A</definedName>
    <definedName name="SHARED_FORMULA_88">#N/A</definedName>
    <definedName name="SHARED_FORMULA_89">#N/A</definedName>
    <definedName name="SHARED_FORMULA_9">#N/A</definedName>
    <definedName name="SHARED_FORMULA_90">#N/A</definedName>
    <definedName name="SHARED_FORMULA_91">#N/A</definedName>
    <definedName name="SHARED_FORMULA_92">#N/A</definedName>
    <definedName name="SHARED_FORMULA_93">#N/A</definedName>
    <definedName name="SHARED_FORMULA_94">#N/A</definedName>
    <definedName name="SHARED_FORMULA_95">#N/A</definedName>
    <definedName name="SHARED_FORMULA_96">#N/A</definedName>
    <definedName name="SHARED_FORMULA_97">#N/A</definedName>
    <definedName name="SHARED_FORMULA_98">#N/A</definedName>
    <definedName name="SHARED_FORMULA_99">#N/A</definedName>
    <definedName name="sil">#REF!</definedName>
    <definedName name="Sin_nombre">#REF!</definedName>
    <definedName name="Sin_nombre_3">#REF!</definedName>
    <definedName name="smv">#REF!</definedName>
    <definedName name="ss">'[8]Asientos 2009'!#REF!</definedName>
    <definedName name="sss">#REF!</definedName>
    <definedName name="STC">#REF!</definedName>
    <definedName name="Sucursal">'[9]Datos Generales'!$B$4</definedName>
    <definedName name="sueldo">'[12]NIC 19'!#REF!</definedName>
    <definedName name="tasarot">#REF!</definedName>
    <definedName name="Tax_Rate">[5]CONCILIACIÓN!#REF!</definedName>
    <definedName name="TELAS">#REF!</definedName>
    <definedName name="TextRefCopy10">#REF!</definedName>
    <definedName name="TextRefCopy44">#REF!</definedName>
    <definedName name="TextRefCopyRangeCount" hidden="1">1</definedName>
    <definedName name="_xlnm.Print_Titles">#N/A</definedName>
    <definedName name="tts">'[12]NIC 19'!#REF!</definedName>
    <definedName name="Turnaround">[5]CONCILIACIÓN!#REF!</definedName>
    <definedName name="twajus">'[12]NIC 19'!#REF!</definedName>
    <definedName name="UE">'[14]Reinv.Utilid.'!$H$13</definedName>
    <definedName name="v">#REF!</definedName>
    <definedName name="VC">#REF!</definedName>
    <definedName name="verc1">#REF!</definedName>
    <definedName name="verc2">#REF!</definedName>
    <definedName name="VIDAUTIL">#REF!</definedName>
    <definedName name="vlpr">#REF!</definedName>
    <definedName name="vlpract">#REF!</definedName>
    <definedName name="vlprant">#REF!</definedName>
    <definedName name="W">[2]Datos!$A$6:$C$17</definedName>
    <definedName name="wrn.Aging._.and._.Trend._.Analysis." hidden="1">{#N/A,#N/A,FALSE,"Aging Summary";#N/A,#N/A,FALSE,"Ratio Analysis";#N/A,#N/A,FALSE,"Test 120 Day Accts";#N/A,#N/A,FALSE,"Tickmarks"}</definedName>
    <definedName name="wrn.Diario._.de._.costos." hidden="1">{#N/A,#N/A,FALSE,"diario";#N/A,#N/A,FALSE,"diario"}</definedName>
    <definedName name="wrn.diarios." hidden="1">{#N/A,#N/A,FALSE,"1294"}</definedName>
    <definedName name="WWW">#REF!</definedName>
    <definedName name="x">#REF!</definedName>
    <definedName name="xajus">'[12]NIC 19'!#REF!</definedName>
    <definedName name="XREF_COLUMN_11" hidden="1">#REF!</definedName>
    <definedName name="XREF_COLUMN_14" hidden="1">#REF!</definedName>
    <definedName name="XREF_COLUMN_16" hidden="1">'[27]Análisis IVA'!#REF!</definedName>
    <definedName name="XREF_COLUMN_17" hidden="1">'[27]Análisis IVA'!#REF!</definedName>
    <definedName name="XREF_COLUMN_18" hidden="1">'[27]Análisis IVA'!#REF!</definedName>
    <definedName name="XREF_COLUMN_3" hidden="1">'[28]Análisis Ret Fuente'!#REF!</definedName>
    <definedName name="XREF_COLUMN_9" hidden="1">'[29]Varios dólares'!#REF!</definedName>
    <definedName name="XRefActiveRow" hidden="1">#REF!</definedName>
    <definedName name="XRefColumnsCount" hidden="1">5</definedName>
    <definedName name="XRefCopy1Row" hidden="1">[27]XREF!#REF!</definedName>
    <definedName name="XRefCopyRangeCount" hidden="1">4</definedName>
    <definedName name="XRefPaste10Row" hidden="1">[27]XREF!#REF!</definedName>
    <definedName name="XRefPaste11Row" hidden="1">[27]XREF!#REF!</definedName>
    <definedName name="XRefPaste16" hidden="1">#REF!</definedName>
    <definedName name="XRefPaste17" hidden="1">#REF!</definedName>
    <definedName name="XRefPaste22" hidden="1">#REF!</definedName>
    <definedName name="XRefPaste22Row" hidden="1">#REF!</definedName>
    <definedName name="XRefPaste3" hidden="1">#REF!</definedName>
    <definedName name="XRefPaste4Row" hidden="1">[27]XREF!#REF!</definedName>
    <definedName name="XRefPaste9Row" hidden="1">[27]XREF!#REF!</definedName>
    <definedName name="XRefPasteRangeCount" hidden="1">3</definedName>
    <definedName name="xxxCLabel1.1.Displacement">0</definedName>
    <definedName name="xxxCLabel1.1.Label">"1	January"</definedName>
    <definedName name="xxxCLabel1.1.Prompt">1</definedName>
    <definedName name="xxxCLabel1.2.Displacement">-1</definedName>
    <definedName name="xxxCLabel1.2.Label">"2	February"</definedName>
    <definedName name="xxxCLabel1.2.Prompt">1</definedName>
    <definedName name="xxxColHeader1bx">0</definedName>
    <definedName name="xxxColHeader1by">10</definedName>
    <definedName name="xxxColHeader1ex">0</definedName>
    <definedName name="xxxColHeader1ey">10</definedName>
    <definedName name="xxxColHeader2bx">0</definedName>
    <definedName name="xxxColHeader2by">10</definedName>
    <definedName name="xxxColHeader2ex">0</definedName>
    <definedName name="xxxColHeader2ey">10</definedName>
    <definedName name="xxxColLabels1bx">1</definedName>
    <definedName name="xxxColLabels1by">10</definedName>
    <definedName name="xxxColLabels1ex">2</definedName>
    <definedName name="xxxColLabels1ey">10</definedName>
    <definedName name="xxxColLabels2bx">1</definedName>
    <definedName name="xxxColLabels2by">10</definedName>
    <definedName name="xxxColLabels2ex">1</definedName>
    <definedName name="xxxColLabels2ey">10</definedName>
    <definedName name="xxxCommon1DimValue1.1">100</definedName>
    <definedName name="xxxCommon1DimValue1.2">"INCOME STATEMENT"</definedName>
    <definedName name="xxxCommon1DimValue2.1">1198</definedName>
    <definedName name="xxxCommon1DimValue2.2">"XX"</definedName>
    <definedName name="xxxCommon1DimValue3.1">0</definedName>
    <definedName name="xxxCommon1DimValue3.2">"0000 Category"</definedName>
    <definedName name="xxxCommon1DimValue4.1">"Local"</definedName>
    <definedName name="xxxCommon1DimValue4.2">"Local Currency"</definedName>
    <definedName name="xxxCommon1DimValue5.1">"Reported"</definedName>
    <definedName name="xxxCommon1DimValue5.2">"Reported Datatype"</definedName>
    <definedName name="xxxCommon1DimValue6.1">"C"</definedName>
    <definedName name="xxxCommon1DimValue6.2">"ACTUAL OPER"</definedName>
    <definedName name="xxxCommon1DimValue7.1">1998</definedName>
    <definedName name="xxxCommon1DimValue7.2">1998</definedName>
    <definedName name="xxxCommon2DimValue1.1">100</definedName>
    <definedName name="xxxCommon2DimValue1.2">"INCOME STATEMENT"</definedName>
    <definedName name="xxxCommon2DimValue2.1">2</definedName>
    <definedName name="xxxCommon2DimValue2.2">"February"</definedName>
    <definedName name="xxxCommon2DimValue3.1">7891</definedName>
    <definedName name="xxxCommon2DimValue3.2">"CASCO ADH. (ASIA) PTE LTD"</definedName>
    <definedName name="xxxCommon2DimValue4.1">0</definedName>
    <definedName name="xxxCommon2DimValue4.2">"0000 Category"</definedName>
    <definedName name="xxxCommon2DimValue5.1">"Local"</definedName>
    <definedName name="xxxCommon2DimValue5.2">"Local Currency"</definedName>
    <definedName name="xxxCommon2DimValue6.1">"Reported"</definedName>
    <definedName name="xxxCommon2DimValue6.2">"Reported Datatype"</definedName>
    <definedName name="xxxCommon2DimValue7.1">1998</definedName>
    <definedName name="xxxCommon2DimValue7.2">1998</definedName>
    <definedName name="xxxCommonArea1bx">0</definedName>
    <definedName name="xxxCommonArea1by">2</definedName>
    <definedName name="xxxCommonArea1ex">2</definedName>
    <definedName name="xxxCommonArea1ey">8</definedName>
    <definedName name="xxxCommonArea2bx">0</definedName>
    <definedName name="xxxCommonArea2by">2</definedName>
    <definedName name="xxxCommonArea2ex">2</definedName>
    <definedName name="xxxCommonArea2ey">8</definedName>
    <definedName name="xxxDataBlock1bx">1</definedName>
    <definedName name="xxxDataBlock1by">14</definedName>
    <definedName name="xxxDataBlock1ex">2</definedName>
    <definedName name="xxxDataBlock1ey">103</definedName>
    <definedName name="xxxDataBlock2bx">1</definedName>
    <definedName name="xxxDataBlock2by">14</definedName>
    <definedName name="xxxDataBlock2ex">1</definedName>
    <definedName name="xxxDataBlock2ey">89</definedName>
    <definedName name="xxxEntireArea1bx">0</definedName>
    <definedName name="xxxEntireArea1by">2</definedName>
    <definedName name="xxxEntireArea1ex">2</definedName>
    <definedName name="xxxEntireArea1ey">103</definedName>
    <definedName name="xxxEntireArea2bx">0</definedName>
    <definedName name="xxxEntireArea2by">2</definedName>
    <definedName name="xxxEntireArea2ex">1</definedName>
    <definedName name="xxxEntireArea2ey">89</definedName>
    <definedName name="xxxGNVFileName">"INDAT2P.GNV"</definedName>
    <definedName name="xxxHeaderCols1Count">0</definedName>
    <definedName name="xxxHeaderCols2Count">0</definedName>
    <definedName name="xxxHeaderRows1Count">9</definedName>
    <definedName name="xxxHeaderRows1Number0">17</definedName>
    <definedName name="xxxHeaderRows1Number1">31</definedName>
    <definedName name="xxxHeaderRows1Number10">76</definedName>
    <definedName name="xxxHeaderRows1Number11">79</definedName>
    <definedName name="xxxHeaderRows1Number2">40</definedName>
    <definedName name="xxxHeaderRows1Number3">73</definedName>
    <definedName name="xxxHeaderRows1Number4">74</definedName>
    <definedName name="xxxHeaderRows1Number5">84</definedName>
    <definedName name="xxxHeaderRows1Number6">92</definedName>
    <definedName name="xxxHeaderRows1Number7">93</definedName>
    <definedName name="xxxHeaderRows1Number8">97</definedName>
    <definedName name="xxxHeaderRows1Number9">74</definedName>
    <definedName name="xxxHeaderRows1Over0">0</definedName>
    <definedName name="xxxHeaderRows1Over1">0</definedName>
    <definedName name="xxxHeaderRows1Over10">0</definedName>
    <definedName name="xxxHeaderRows1Over11">0</definedName>
    <definedName name="xxxHeaderRows1Over2">0</definedName>
    <definedName name="xxxHeaderRows1Over3">0</definedName>
    <definedName name="xxxHeaderRows1Over4">0</definedName>
    <definedName name="xxxHeaderRows1Over5">0</definedName>
    <definedName name="xxxHeaderRows1Over6">0</definedName>
    <definedName name="xxxHeaderRows1Over7">0</definedName>
    <definedName name="xxxHeaderRows1Over8">0</definedName>
    <definedName name="xxxHeaderRows1Over9">0</definedName>
    <definedName name="xxxHeaderRows1Submit0">1</definedName>
    <definedName name="xxxHeaderRows1Submit1">1</definedName>
    <definedName name="xxxHeaderRows1Submit10">1</definedName>
    <definedName name="xxxHeaderRows1Submit11">1</definedName>
    <definedName name="xxxHeaderRows1Submit2">1</definedName>
    <definedName name="xxxHeaderRows1Submit3">1</definedName>
    <definedName name="xxxHeaderRows1Submit4">1</definedName>
    <definedName name="xxxHeaderRows1Submit5">1</definedName>
    <definedName name="xxxHeaderRows1Submit6">1</definedName>
    <definedName name="xxxHeaderRows1Submit7">1</definedName>
    <definedName name="xxxHeaderRows1Submit8">1</definedName>
    <definedName name="xxxHeaderRows1Submit9">1</definedName>
    <definedName name="xxxHeaderRows2Count">6</definedName>
    <definedName name="xxxHeaderRows2Number0">14</definedName>
    <definedName name="xxxHeaderRows2Number1">18</definedName>
    <definedName name="xxxHeaderRows2Number2">32</definedName>
    <definedName name="xxxHeaderRows2Number3">41</definedName>
    <definedName name="xxxHeaderRows2Number4">57</definedName>
    <definedName name="xxxHeaderRows2Number5">65</definedName>
    <definedName name="xxxHeaderRows2Over0">0</definedName>
    <definedName name="xxxHeaderRows2Over1">0</definedName>
    <definedName name="xxxHeaderRows2Over2">0</definedName>
    <definedName name="xxxHeaderRows2Over3">0</definedName>
    <definedName name="xxxHeaderRows2Over4">0</definedName>
    <definedName name="xxxHeaderRows2Over5">0</definedName>
    <definedName name="xxxHeaderRows2Submit0">1</definedName>
    <definedName name="xxxHeaderRows2Submit1">1</definedName>
    <definedName name="xxxHeaderRows2Submit2">1</definedName>
    <definedName name="xxxHeaderRows2Submit3">1</definedName>
    <definedName name="xxxHeaderRows2Submit4">1</definedName>
    <definedName name="xxxHeaderRows2Submit5">1</definedName>
    <definedName name="xxxNumber_Areas">1</definedName>
    <definedName name="xxxODECols1Count">0</definedName>
    <definedName name="xxxODECols2Count">0</definedName>
    <definedName name="xxxODERows1Count">0</definedName>
    <definedName name="xxxODERows2Count">0</definedName>
    <definedName name="xxxRefreshable">1</definedName>
    <definedName name="xxxRowHeader1bx">0</definedName>
    <definedName name="xxxRowHeader1by">12</definedName>
    <definedName name="xxxRowHeader1ex">0</definedName>
    <definedName name="xxxRowHeader1ey">12</definedName>
    <definedName name="xxxRowHeader2bx">0</definedName>
    <definedName name="xxxRowHeader2by">12</definedName>
    <definedName name="xxxRowHeader2ex">0</definedName>
    <definedName name="xxxRowHeader2ey">12</definedName>
    <definedName name="xxxRowLabels1bx">0</definedName>
    <definedName name="xxxRowLabels1by">14</definedName>
    <definedName name="xxxRowLabels1ex">0</definedName>
    <definedName name="xxxRowLabels1ey">103</definedName>
    <definedName name="xxxRowLabels2bx">0</definedName>
    <definedName name="xxxRowLabels2by">14</definedName>
    <definedName name="xxxRowLabels2ex">0</definedName>
    <definedName name="xxxRowLabels2ey">89</definedName>
    <definedName name="xxxSubmittable">1</definedName>
    <definedName name="xxxUDCols1Count">0</definedName>
    <definedName name="xxxUDCols2Count">0</definedName>
    <definedName name="xxxUDRows1Count">0</definedName>
    <definedName name="xxxUDRows2Count">0</definedName>
    <definedName name="Z">[30]A!$A$1:$IV$14</definedName>
    <definedName name="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1" l="1"/>
  <c r="P22" i="1"/>
  <c r="N22" i="1"/>
  <c r="M22" i="1"/>
  <c r="L22" i="1"/>
  <c r="Q84" i="1" l="1"/>
  <c r="N84" i="1"/>
  <c r="E84" i="1"/>
  <c r="B84" i="1"/>
  <c r="Q83" i="1"/>
  <c r="N83" i="1"/>
  <c r="E83" i="1"/>
  <c r="B83" i="1"/>
  <c r="H83" i="1" s="1"/>
  <c r="Q82" i="1"/>
  <c r="N82" i="1"/>
  <c r="E82" i="1"/>
  <c r="B82" i="1"/>
  <c r="H82" i="1" s="1"/>
  <c r="Q81" i="1"/>
  <c r="N81" i="1"/>
  <c r="E81" i="1"/>
  <c r="B81" i="1"/>
  <c r="H81" i="1" s="1"/>
  <c r="Q80" i="1"/>
  <c r="N80" i="1"/>
  <c r="H80" i="1"/>
  <c r="E80" i="1"/>
  <c r="B80" i="1"/>
  <c r="Q79" i="1"/>
  <c r="N79" i="1"/>
  <c r="E79" i="1"/>
  <c r="B79" i="1"/>
  <c r="H79" i="1" s="1"/>
  <c r="Q78" i="1"/>
  <c r="N78" i="1"/>
  <c r="E78" i="1"/>
  <c r="B78" i="1"/>
  <c r="H78" i="1" s="1"/>
  <c r="Q77" i="1"/>
  <c r="N77" i="1"/>
  <c r="E77" i="1"/>
  <c r="B77" i="1"/>
  <c r="H77" i="1" s="1"/>
  <c r="Q76" i="1"/>
  <c r="N76" i="1"/>
  <c r="H76" i="1"/>
  <c r="E76" i="1"/>
  <c r="B76" i="1"/>
  <c r="Q75" i="1"/>
  <c r="N75" i="1"/>
  <c r="E75" i="1"/>
  <c r="B75" i="1"/>
  <c r="H75" i="1" s="1"/>
  <c r="Q74" i="1"/>
  <c r="N74" i="1"/>
  <c r="E74" i="1"/>
  <c r="B74" i="1"/>
  <c r="H74" i="1" s="1"/>
  <c r="Q73" i="1"/>
  <c r="N73" i="1"/>
  <c r="E73" i="1"/>
  <c r="B73" i="1"/>
  <c r="H73" i="1" s="1"/>
  <c r="Q72" i="1"/>
  <c r="N72" i="1"/>
  <c r="E72" i="1"/>
  <c r="B72" i="1"/>
  <c r="Q71" i="1"/>
  <c r="N71" i="1"/>
  <c r="E71" i="1"/>
  <c r="B71" i="1"/>
  <c r="H71" i="1" s="1"/>
  <c r="Q70" i="1"/>
  <c r="N70" i="1"/>
  <c r="E70" i="1"/>
  <c r="B70" i="1"/>
  <c r="H70" i="1" s="1"/>
  <c r="Q69" i="1"/>
  <c r="N69" i="1"/>
  <c r="E69" i="1"/>
  <c r="B69" i="1"/>
  <c r="H69" i="1" s="1"/>
  <c r="Q68" i="1"/>
  <c r="N68" i="1"/>
  <c r="H68" i="1"/>
  <c r="E68" i="1"/>
  <c r="B68" i="1"/>
  <c r="Q67" i="1"/>
  <c r="N67" i="1"/>
  <c r="E67" i="1"/>
  <c r="B67" i="1"/>
  <c r="H67" i="1" s="1"/>
  <c r="Q66" i="1"/>
  <c r="N66" i="1"/>
  <c r="E66" i="1"/>
  <c r="B66" i="1"/>
  <c r="H66" i="1" s="1"/>
  <c r="Q65" i="1"/>
  <c r="N65" i="1"/>
  <c r="E65" i="1"/>
  <c r="B65" i="1"/>
  <c r="H65" i="1" s="1"/>
  <c r="Q64" i="1"/>
  <c r="N64" i="1"/>
  <c r="E64" i="1"/>
  <c r="B64" i="1"/>
  <c r="Q63" i="1"/>
  <c r="N63" i="1"/>
  <c r="E63" i="1"/>
  <c r="B63" i="1"/>
  <c r="H63" i="1" s="1"/>
  <c r="Q62" i="1"/>
  <c r="N62" i="1"/>
  <c r="E62" i="1"/>
  <c r="B62" i="1"/>
  <c r="H62" i="1" s="1"/>
  <c r="Q61" i="1"/>
  <c r="N61" i="1"/>
  <c r="E61" i="1"/>
  <c r="B61" i="1"/>
  <c r="H61" i="1" s="1"/>
  <c r="Q60" i="1"/>
  <c r="N60" i="1"/>
  <c r="H60" i="1"/>
  <c r="E60" i="1"/>
  <c r="B60" i="1"/>
  <c r="Q59" i="1"/>
  <c r="N59" i="1"/>
  <c r="E59" i="1"/>
  <c r="B59" i="1"/>
  <c r="H59" i="1" s="1"/>
  <c r="Q58" i="1"/>
  <c r="N58" i="1"/>
  <c r="E58" i="1"/>
  <c r="B58" i="1"/>
  <c r="Q57" i="1"/>
  <c r="N57" i="1"/>
  <c r="E57" i="1"/>
  <c r="B57" i="1"/>
  <c r="H57" i="1" s="1"/>
  <c r="Q56" i="1"/>
  <c r="N56" i="1"/>
  <c r="E56" i="1"/>
  <c r="B56" i="1"/>
  <c r="Q55" i="1"/>
  <c r="N55" i="1"/>
  <c r="E55" i="1"/>
  <c r="B55" i="1"/>
  <c r="H55" i="1" s="1"/>
  <c r="Q54" i="1"/>
  <c r="N54" i="1"/>
  <c r="E54" i="1"/>
  <c r="B54" i="1"/>
  <c r="H54" i="1" s="1"/>
  <c r="Q53" i="1"/>
  <c r="N53" i="1"/>
  <c r="E53" i="1"/>
  <c r="B53" i="1"/>
  <c r="H53" i="1" s="1"/>
  <c r="Q52" i="1"/>
  <c r="N52" i="1"/>
  <c r="H52" i="1"/>
  <c r="E52" i="1"/>
  <c r="B52" i="1"/>
  <c r="Q51" i="1"/>
  <c r="N51" i="1"/>
  <c r="E51" i="1"/>
  <c r="B51" i="1"/>
  <c r="H51" i="1" s="1"/>
  <c r="Q50" i="1"/>
  <c r="N50" i="1"/>
  <c r="E50" i="1"/>
  <c r="B50" i="1"/>
  <c r="H50" i="1" s="1"/>
  <c r="Q49" i="1"/>
  <c r="N49" i="1"/>
  <c r="E49" i="1"/>
  <c r="B49" i="1"/>
  <c r="H49" i="1" s="1"/>
  <c r="Q48" i="1"/>
  <c r="N48" i="1"/>
  <c r="H48" i="1"/>
  <c r="E48" i="1"/>
  <c r="B48" i="1"/>
  <c r="Q47" i="1"/>
  <c r="N47" i="1"/>
  <c r="E47" i="1"/>
  <c r="B47" i="1"/>
  <c r="H47" i="1" s="1"/>
  <c r="Q46" i="1"/>
  <c r="N46" i="1"/>
  <c r="E46" i="1"/>
  <c r="B46" i="1"/>
  <c r="H46" i="1" s="1"/>
  <c r="Q45" i="1"/>
  <c r="N45" i="1"/>
  <c r="E45" i="1"/>
  <c r="B45" i="1"/>
  <c r="H45" i="1" s="1"/>
  <c r="Q44" i="1"/>
  <c r="N44" i="1"/>
  <c r="E44" i="1"/>
  <c r="B44" i="1"/>
  <c r="H44" i="1" s="1"/>
  <c r="Q43" i="1"/>
  <c r="N43" i="1"/>
  <c r="E43" i="1"/>
  <c r="B43" i="1"/>
  <c r="H43" i="1" s="1"/>
  <c r="Q42" i="1"/>
  <c r="N42" i="1"/>
  <c r="E42" i="1"/>
  <c r="B42" i="1"/>
  <c r="H42" i="1" s="1"/>
  <c r="Q41" i="1"/>
  <c r="N41" i="1"/>
  <c r="E41" i="1"/>
  <c r="B41" i="1"/>
  <c r="H41" i="1" s="1"/>
  <c r="Q40" i="1"/>
  <c r="N40" i="1"/>
  <c r="H40" i="1"/>
  <c r="E40" i="1"/>
  <c r="B40" i="1"/>
  <c r="Q39" i="1"/>
  <c r="N39" i="1"/>
  <c r="E39" i="1"/>
  <c r="B39" i="1"/>
  <c r="H39" i="1" s="1"/>
  <c r="Q38" i="1"/>
  <c r="N38" i="1"/>
  <c r="E38" i="1"/>
  <c r="B38" i="1"/>
  <c r="H38" i="1" s="1"/>
  <c r="Q37" i="1"/>
  <c r="N37" i="1"/>
  <c r="E37" i="1"/>
  <c r="B37" i="1"/>
  <c r="H37" i="1" s="1"/>
  <c r="Q36" i="1"/>
  <c r="N36" i="1"/>
  <c r="H36" i="1"/>
  <c r="E36" i="1"/>
  <c r="B36" i="1"/>
  <c r="Q35" i="1"/>
  <c r="N35" i="1"/>
  <c r="E35" i="1"/>
  <c r="B35" i="1"/>
  <c r="H35" i="1" s="1"/>
  <c r="Q34" i="1"/>
  <c r="N34" i="1"/>
  <c r="E34" i="1"/>
  <c r="B34" i="1"/>
  <c r="H34" i="1" s="1"/>
  <c r="Q33" i="1"/>
  <c r="N33" i="1"/>
  <c r="E33" i="1"/>
  <c r="B33" i="1"/>
  <c r="H33" i="1" s="1"/>
  <c r="Q32" i="1"/>
  <c r="N32" i="1"/>
  <c r="H32" i="1"/>
  <c r="E32" i="1"/>
  <c r="B32" i="1"/>
  <c r="Q31" i="1"/>
  <c r="N31" i="1"/>
  <c r="E31" i="1"/>
  <c r="B31" i="1"/>
  <c r="H31" i="1" s="1"/>
  <c r="Q30" i="1"/>
  <c r="N30" i="1"/>
  <c r="E30" i="1"/>
  <c r="B30" i="1"/>
  <c r="H30" i="1" s="1"/>
  <c r="Q29" i="1"/>
  <c r="N29" i="1"/>
  <c r="E29" i="1"/>
  <c r="B29" i="1"/>
  <c r="H29" i="1" s="1"/>
  <c r="Q28" i="1"/>
  <c r="N28" i="1"/>
  <c r="E28" i="1"/>
  <c r="B28" i="1"/>
  <c r="H28" i="1" s="1"/>
  <c r="Q27" i="1"/>
  <c r="N27" i="1"/>
  <c r="E27" i="1"/>
  <c r="B27" i="1"/>
  <c r="H27" i="1" s="1"/>
  <c r="Q26" i="1"/>
  <c r="N26" i="1"/>
  <c r="E26" i="1"/>
  <c r="B26" i="1"/>
  <c r="Q25" i="1"/>
  <c r="N25" i="1"/>
  <c r="E25" i="1"/>
  <c r="B25" i="1"/>
  <c r="O22" i="1" s="1"/>
  <c r="P23" i="1"/>
  <c r="O23" i="1"/>
  <c r="M23" i="1"/>
  <c r="L23" i="1"/>
  <c r="N2" i="1"/>
  <c r="M12" i="1"/>
  <c r="M11" i="1"/>
  <c r="M8" i="1"/>
  <c r="Q4" i="1"/>
  <c r="Q8" i="1" s="1"/>
  <c r="Q9" i="1" s="1"/>
  <c r="P4" i="1"/>
  <c r="P8" i="1" s="1"/>
  <c r="L3" i="1"/>
  <c r="L4" i="1" s="1"/>
  <c r="L8" i="1" s="1"/>
  <c r="L9" i="1" s="1"/>
  <c r="N23" i="1" l="1"/>
  <c r="H56" i="1"/>
  <c r="H64" i="1"/>
  <c r="H72" i="1"/>
  <c r="H84" i="1"/>
  <c r="Q23" i="1"/>
  <c r="N3" i="1"/>
  <c r="M3" i="1" s="1"/>
  <c r="M2" i="1"/>
  <c r="N17" i="1"/>
  <c r="Q14" i="1"/>
  <c r="Q15" i="1"/>
  <c r="H26" i="1"/>
  <c r="H58" i="1"/>
  <c r="Q17" i="1"/>
  <c r="Q19" i="1" s="1"/>
  <c r="H25" i="1"/>
  <c r="N4" i="1" l="1"/>
  <c r="N8" i="1" s="1"/>
  <c r="N9" i="1" s="1"/>
  <c r="M9" i="1" s="1"/>
</calcChain>
</file>

<file path=xl/sharedStrings.xml><?xml version="1.0" encoding="utf-8"?>
<sst xmlns="http://schemas.openxmlformats.org/spreadsheetml/2006/main" count="246" uniqueCount="117">
  <si>
    <t>Conciliacion tributaria</t>
  </si>
  <si>
    <t>Formulario 101</t>
  </si>
  <si>
    <t>Diferencia</t>
  </si>
  <si>
    <t>Utilidad Contable</t>
  </si>
  <si>
    <t>Gasto participación a trabajadores</t>
  </si>
  <si>
    <t>Ganancia antes de impuesto a las ganancias</t>
  </si>
  <si>
    <t>(Menos) Ingresos exentos</t>
  </si>
  <si>
    <t>Instruciones:</t>
  </si>
  <si>
    <t>(Más) Gastos no deducibles</t>
  </si>
  <si>
    <t>Utilidad Grabable</t>
  </si>
  <si>
    <t>Imp. Causado</t>
  </si>
  <si>
    <t>Retenciones del periodo</t>
  </si>
  <si>
    <t>Credito tributario de años anteriores</t>
  </si>
  <si>
    <t>Imp. a Pagar</t>
  </si>
  <si>
    <t>Saldo a Favor</t>
  </si>
  <si>
    <t>Utilidad Neta</t>
  </si>
  <si>
    <t>Reserva legal</t>
  </si>
  <si>
    <t>Utilidad liquida</t>
  </si>
  <si>
    <t>Resultado del Ejercicio</t>
  </si>
  <si>
    <t>Cuadrado</t>
  </si>
  <si>
    <t>Elemento</t>
  </si>
  <si>
    <t>Liquidez</t>
  </si>
  <si>
    <t>Rubro</t>
  </si>
  <si>
    <t>Ref.</t>
  </si>
  <si>
    <t>Cta. Sig.</t>
  </si>
  <si>
    <t>SRI Casillero</t>
  </si>
  <si>
    <t>SuperCia Casillero</t>
  </si>
  <si>
    <t>Asiento</t>
  </si>
  <si>
    <t>Código</t>
  </si>
  <si>
    <t>Nombre</t>
  </si>
  <si>
    <t>PPC - eeff20X0</t>
  </si>
  <si>
    <t>ajustes18</t>
  </si>
  <si>
    <t xml:space="preserve"> Periordo20X0</t>
  </si>
  <si>
    <t>PPC - eeff20X1</t>
  </si>
  <si>
    <t>ajustes19</t>
  </si>
  <si>
    <t>Periordo20X1</t>
  </si>
  <si>
    <t>Observación</t>
  </si>
  <si>
    <t>Activos corrientes</t>
  </si>
  <si>
    <t>Efectivo_y_equivalentes_de_efectivo</t>
  </si>
  <si>
    <t>Banco</t>
  </si>
  <si>
    <t>Caja General</t>
  </si>
  <si>
    <t>Cuentas_por_cobrar_clientes_y_otras_cuentas_por_cobrar_relacionados</t>
  </si>
  <si>
    <t>CxC relacionadas</t>
  </si>
  <si>
    <t>Activos_por_impuestos_corrientes</t>
  </si>
  <si>
    <t>Credito tributario RENTA</t>
  </si>
  <si>
    <t>Gastos_pagados_por_anticipado</t>
  </si>
  <si>
    <t>Anticipo a proveedores</t>
  </si>
  <si>
    <t>Anticipo a empleados</t>
  </si>
  <si>
    <t>Cuentas_por_cobrar_clientes_y_otras_cuentas_por_cobrar_no_relacionados</t>
  </si>
  <si>
    <t>Deterior CxC</t>
  </si>
  <si>
    <t>CxC no relacionadas</t>
  </si>
  <si>
    <t>Inventarios</t>
  </si>
  <si>
    <t xml:space="preserve">Prod. term. y mercad. en almacén </t>
  </si>
  <si>
    <t xml:space="preserve">Suministros y materiales </t>
  </si>
  <si>
    <t>Activos no corrientes</t>
  </si>
  <si>
    <t>Propiedades_planta_y_equipos</t>
  </si>
  <si>
    <t>Equipo de computación y software</t>
  </si>
  <si>
    <t>Maquinaria, equipo e instalaciones</t>
  </si>
  <si>
    <t>Muebles y enseres</t>
  </si>
  <si>
    <t>Dep. Acum.  Maquinaria, equipo e instalaciones</t>
  </si>
  <si>
    <t>Otros_activos_no_corrientes</t>
  </si>
  <si>
    <t>Pasivos corrientes</t>
  </si>
  <si>
    <t>Cuentas_por_pagar_proveedores_y_otras_cuentas_por_pagar_no_relacionadas</t>
  </si>
  <si>
    <t>CxP no relacionada</t>
  </si>
  <si>
    <t>Pasivos_corrientes_por_beneficios_a_los_empleados</t>
  </si>
  <si>
    <t>Participación a trabajadores</t>
  </si>
  <si>
    <t>Provisiones Sociales</t>
  </si>
  <si>
    <t>IESS por pagar</t>
  </si>
  <si>
    <t>Pasivos_por_impuestos_corrientes</t>
  </si>
  <si>
    <t>Impuesto a la renta</t>
  </si>
  <si>
    <t>Retenciones Renta</t>
  </si>
  <si>
    <t>Obligaciones_con_instituciones_financieras</t>
  </si>
  <si>
    <t>Prestamo bancario</t>
  </si>
  <si>
    <t>Provisiones</t>
  </si>
  <si>
    <t>Otras Provisiones</t>
  </si>
  <si>
    <t>Cuentas_por_pagar_proveedores_y_otras_cuentas_por_pagar_relacionados</t>
  </si>
  <si>
    <t>CxP relacionada</t>
  </si>
  <si>
    <t>Pasivos no corrientes</t>
  </si>
  <si>
    <t>Cuentas_por_pagar_proveedores_y_otras_cuentas_por_pagar_no_relacionadas.</t>
  </si>
  <si>
    <t>Obligaciones_con_instituciones_financieras.</t>
  </si>
  <si>
    <t>Capital</t>
  </si>
  <si>
    <t>Capital Social</t>
  </si>
  <si>
    <t>Aportes para futura capitalización</t>
  </si>
  <si>
    <t>Reservas</t>
  </si>
  <si>
    <t>Resultados_acumulados</t>
  </si>
  <si>
    <t>Utilidad acumuladas</t>
  </si>
  <si>
    <t xml:space="preserve">Utilidad del ejercicio </t>
  </si>
  <si>
    <t>Ingresos_por_rendimientos_financieros</t>
  </si>
  <si>
    <t>Ingresos financieros</t>
  </si>
  <si>
    <t>Ingresos_por_préstación_de_servicios</t>
  </si>
  <si>
    <t>Tarifa 0%</t>
  </si>
  <si>
    <t>Costos_de_ventas</t>
  </si>
  <si>
    <t>Aporte al IESS</t>
  </si>
  <si>
    <t>Depreciación de PPE</t>
  </si>
  <si>
    <t>Honorarios profesionales</t>
  </si>
  <si>
    <t>Mantenimiento</t>
  </si>
  <si>
    <t>Servicios basicos</t>
  </si>
  <si>
    <t>Sueldos</t>
  </si>
  <si>
    <t>Suministros</t>
  </si>
  <si>
    <t>Otros costos</t>
  </si>
  <si>
    <t>Beneficios Sociales</t>
  </si>
  <si>
    <t>Gastos_de_administración</t>
  </si>
  <si>
    <t>Impuestos, contribuciones y otros</t>
  </si>
  <si>
    <t>Otros gastos Adm.</t>
  </si>
  <si>
    <t>Arrendamiento</t>
  </si>
  <si>
    <t>Seguros</t>
  </si>
  <si>
    <t>Desahucio</t>
  </si>
  <si>
    <t>Gastos de gestión</t>
  </si>
  <si>
    <t>Promoción</t>
  </si>
  <si>
    <t>Alimentacion</t>
  </si>
  <si>
    <t>Cuentas incobrables</t>
  </si>
  <si>
    <t>Gastos_financieros</t>
  </si>
  <si>
    <t>Intereses bancarios</t>
  </si>
  <si>
    <t>Participación_a_trabajadores</t>
  </si>
  <si>
    <t>Gasto_por_impuesto_a_las_ganancias_corriente</t>
  </si>
  <si>
    <t>Gasto por impuesto a las ganancias corriente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</si>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</sst>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(* #,##0.00_);_(* \(#,##0.00\);_(* &quot;-&quot;??_);_(@_)"/>
    <numFmt numFmtId="166" formatCode="_(* #,##0_);_(* \(#,##0\);_(* &quot;-&quot;??_);_(@_)"/>
  </numFmts>
  <fonts count="15" x14ac:knownFonts="1">
    <font>
      <sz val="12"/>
      <color theme="1"/>
      <name val="Garamond"/>
      <family val="2"/>
    </font>
    <font>
      <sz val="11"/>
      <color theme="1"/>
      <name val="Calibri"/>
      <family val="2"/>
      <scheme val="minor"/>
    </font>
    <font>
      <sz val="12"/>
      <color theme="1"/>
      <name val="Garamond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C00000"/>
      <name val="Garamond"/>
      <family val="1"/>
    </font>
    <font>
      <b/>
      <sz val="9"/>
      <color theme="1"/>
      <name val="Calibri"/>
      <family val="2"/>
      <scheme val="minor"/>
    </font>
    <font>
      <b/>
      <sz val="12"/>
      <color theme="0"/>
      <name val="Garamond"/>
      <family val="1"/>
    </font>
    <font>
      <sz val="12"/>
      <color theme="0"/>
      <name val="Garamond"/>
      <family val="1"/>
    </font>
    <font>
      <i/>
      <sz val="10"/>
      <name val="Verdana"/>
      <family val="2"/>
    </font>
    <font>
      <sz val="12"/>
      <color rgb="FF00B050"/>
      <name val="Garamond"/>
      <family val="2"/>
    </font>
    <font>
      <sz val="12"/>
      <color rgb="FFFF0000"/>
      <name val="Garamond"/>
      <family val="2"/>
    </font>
    <font>
      <sz val="12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1" fillId="0" borderId="0"/>
  </cellStyleXfs>
  <cellXfs count="48">
    <xf numFmtId="0" fontId="0" fillId="0" borderId="0" xfId="0"/>
    <xf numFmtId="164" fontId="4" fillId="0" borderId="1" xfId="2" applyNumberFormat="1" applyFont="1" applyBorder="1"/>
    <xf numFmtId="164" fontId="4" fillId="0" borderId="2" xfId="2" applyNumberFormat="1" applyFont="1" applyBorder="1" applyAlignment="1">
      <alignment horizontal="center"/>
    </xf>
    <xf numFmtId="164" fontId="5" fillId="0" borderId="2" xfId="2" applyNumberFormat="1" applyFont="1" applyBorder="1" applyAlignment="1">
      <alignment horizontal="center"/>
    </xf>
    <xf numFmtId="166" fontId="4" fillId="0" borderId="2" xfId="1" applyNumberFormat="1" applyFont="1" applyFill="1" applyBorder="1"/>
    <xf numFmtId="166" fontId="5" fillId="0" borderId="2" xfId="1" applyNumberFormat="1" applyFont="1" applyFill="1" applyBorder="1" applyAlignment="1">
      <alignment horizontal="center"/>
    </xf>
    <xf numFmtId="166" fontId="4" fillId="0" borderId="3" xfId="1" applyNumberFormat="1" applyFont="1" applyFill="1" applyBorder="1"/>
    <xf numFmtId="166" fontId="0" fillId="0" borderId="0" xfId="1" applyNumberFormat="1" applyFont="1"/>
    <xf numFmtId="164" fontId="0" fillId="0" borderId="4" xfId="2" applyNumberFormat="1" applyFont="1" applyBorder="1"/>
    <xf numFmtId="166" fontId="3" fillId="0" borderId="0" xfId="1" applyNumberFormat="1" applyFont="1" applyFill="1" applyBorder="1"/>
    <xf numFmtId="166" fontId="6" fillId="0" borderId="0" xfId="1" applyNumberFormat="1" applyFont="1" applyFill="1" applyBorder="1"/>
    <xf numFmtId="166" fontId="4" fillId="0" borderId="0" xfId="1" applyNumberFormat="1" applyFont="1" applyFill="1" applyBorder="1"/>
    <xf numFmtId="166" fontId="3" fillId="0" borderId="5" xfId="1" applyNumberFormat="1" applyFont="1" applyBorder="1"/>
    <xf numFmtId="164" fontId="4" fillId="0" borderId="4" xfId="2" applyNumberFormat="1" applyFont="1" applyBorder="1"/>
    <xf numFmtId="166" fontId="5" fillId="0" borderId="0" xfId="1" applyNumberFormat="1" applyFont="1" applyFill="1" applyBorder="1"/>
    <xf numFmtId="0" fontId="0" fillId="0" borderId="4" xfId="0" applyBorder="1"/>
    <xf numFmtId="166" fontId="0" fillId="0" borderId="0" xfId="1" applyNumberFormat="1" applyFont="1" applyFill="1" applyBorder="1"/>
    <xf numFmtId="0" fontId="7" fillId="0" borderId="0" xfId="0" applyFont="1"/>
    <xf numFmtId="165" fontId="3" fillId="0" borderId="5" xfId="1" applyFont="1" applyBorder="1"/>
    <xf numFmtId="9" fontId="8" fillId="0" borderId="0" xfId="3" applyNumberFormat="1" applyFont="1" applyProtection="1">
      <protection locked="0"/>
    </xf>
    <xf numFmtId="166" fontId="3" fillId="2" borderId="5" xfId="1" applyNumberFormat="1" applyFont="1" applyFill="1" applyBorder="1"/>
    <xf numFmtId="166" fontId="4" fillId="0" borderId="5" xfId="1" applyNumberFormat="1" applyFont="1" applyFill="1" applyBorder="1"/>
    <xf numFmtId="164" fontId="4" fillId="0" borderId="6" xfId="2" applyNumberFormat="1" applyFont="1" applyBorder="1"/>
    <xf numFmtId="166" fontId="4" fillId="0" borderId="7" xfId="1" applyNumberFormat="1" applyFont="1" applyFill="1" applyBorder="1"/>
    <xf numFmtId="166" fontId="0" fillId="0" borderId="7" xfId="1" applyNumberFormat="1" applyFont="1" applyFill="1" applyBorder="1"/>
    <xf numFmtId="166" fontId="4" fillId="0" borderId="8" xfId="1" applyNumberFormat="1" applyFont="1" applyFill="1" applyBorder="1"/>
    <xf numFmtId="0" fontId="4" fillId="0" borderId="0" xfId="0" applyFont="1"/>
    <xf numFmtId="165" fontId="0" fillId="0" borderId="0" xfId="1" applyFont="1" applyFill="1"/>
    <xf numFmtId="0" fontId="4" fillId="0" borderId="9" xfId="0" applyFont="1" applyBorder="1"/>
    <xf numFmtId="165" fontId="0" fillId="0" borderId="10" xfId="1" applyFont="1" applyFill="1" applyBorder="1"/>
    <xf numFmtId="165" fontId="0" fillId="0" borderId="11" xfId="1" applyFont="1" applyFill="1" applyBorder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3" borderId="7" xfId="0" applyFont="1" applyFill="1" applyBorder="1" applyAlignment="1">
      <alignment horizontal="center"/>
    </xf>
    <xf numFmtId="166" fontId="9" fillId="0" borderId="7" xfId="0" applyNumberFormat="1" applyFont="1" applyBorder="1" applyAlignment="1">
      <alignment horizontal="center"/>
    </xf>
    <xf numFmtId="166" fontId="9" fillId="3" borderId="7" xfId="0" applyNumberFormat="1" applyFont="1" applyFill="1" applyBorder="1" applyAlignment="1">
      <alignment horizontal="center"/>
    </xf>
    <xf numFmtId="166" fontId="9" fillId="0" borderId="8" xfId="0" applyNumberFormat="1" applyFont="1" applyBorder="1" applyAlignment="1">
      <alignment horizontal="center"/>
    </xf>
    <xf numFmtId="166" fontId="10" fillId="0" borderId="0" xfId="1" applyNumberFormat="1" applyFont="1"/>
    <xf numFmtId="0" fontId="10" fillId="0" borderId="0" xfId="0" applyFont="1"/>
    <xf numFmtId="0" fontId="0" fillId="0" borderId="12" xfId="0" applyBorder="1"/>
    <xf numFmtId="0" fontId="11" fillId="0" borderId="0" xfId="0" applyFont="1"/>
    <xf numFmtId="165" fontId="0" fillId="0" borderId="0" xfId="1" applyFont="1"/>
    <xf numFmtId="166" fontId="0" fillId="0" borderId="0" xfId="1" applyNumberFormat="1" applyFont="1" applyFill="1"/>
    <xf numFmtId="166" fontId="12" fillId="0" borderId="0" xfId="1" applyNumberFormat="1" applyFont="1" applyFill="1"/>
    <xf numFmtId="166" fontId="13" fillId="0" borderId="0" xfId="1" applyNumberFormat="1" applyFont="1"/>
    <xf numFmtId="165" fontId="14" fillId="0" borderId="0" xfId="1" applyFont="1"/>
    <xf numFmtId="166" fontId="14" fillId="0" borderId="0" xfId="1" applyNumberFormat="1" applyFont="1" applyFill="1"/>
  </cellXfs>
  <cellStyles count="4">
    <cellStyle name="Millares" xfId="1" builtinId="3"/>
    <cellStyle name="Millares 3" xfId="2" xr:uid="{E74A18DC-B6C0-4C07-9C96-2173161E34A2}"/>
    <cellStyle name="Normal" xfId="0" builtinId="0"/>
    <cellStyle name="Normal 4" xfId="3" xr:uid="{79266CD6-0DF2-425A-85BA-931D01679C6B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166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166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166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166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166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numFmt numFmtId="0" formatCode="General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Garamond"/>
        <scheme val="none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://victoryecuador.net/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818031</xdr:colOff>
      <xdr:row>1</xdr:row>
      <xdr:rowOff>0</xdr:rowOff>
    </xdr:from>
    <xdr:ext cx="590550" cy="582711"/>
    <xdr:pic>
      <xdr:nvPicPr>
        <xdr:cNvPr id="2" name="Imagen 1">
          <a:extLst>
            <a:ext uri="{FF2B5EF4-FFF2-40B4-BE49-F238E27FC236}">
              <a16:creationId xmlns:a16="http://schemas.microsoft.com/office/drawing/2014/main" id="{AF9B21AD-5350-4897-83AF-BDB1176D4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2556" y="0"/>
          <a:ext cx="590550" cy="582711"/>
        </a:xfrm>
        <a:prstGeom prst="rect">
          <a:avLst/>
        </a:prstGeom>
      </xdr:spPr>
    </xdr:pic>
    <xdr:clientData/>
  </xdr:oneCellAnchor>
  <xdr:twoCellAnchor editAs="oneCell">
    <xdr:from>
      <xdr:col>1</xdr:col>
      <xdr:colOff>212911</xdr:colOff>
      <xdr:row>0</xdr:row>
      <xdr:rowOff>0</xdr:rowOff>
    </xdr:from>
    <xdr:to>
      <xdr:col>2</xdr:col>
      <xdr:colOff>1692087</xdr:colOff>
      <xdr:row>5</xdr:row>
      <xdr:rowOff>173739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17B1F6-1534-4AE3-BB24-1244C465B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711" y="0"/>
          <a:ext cx="2355476" cy="11688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lizabeth_2\Configuraci&#243;n%20local\Archivos%20temporales%20de%20Internet\OLKE4\COSTOS%20JULIO-2006.xlk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los\datos2000\Datos%2099\kardex\K04-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DITUM\AppData\Local\Microsoft\Windows\Temporary%20Internet%20Files\Content.Outlook\1093237A\RIPCONCIV%20NIIF%202011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-5%20Revisi&#243;n%20Anal&#237;tica%20al%2031-12-20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ciliaci&#243;n%20tributaria%20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p\consultoria\WINDOWS\TEMP\conversion%20activo%20fijo%20entanac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p\consultoria\unzipped\AAA\DATA\CLIENTES%202000\FERRERO2000\New%20Folder\DOLARIZACION\PATRIM%20Y%20CAPITAL%20(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Google%20Drive%20(vsanchez@victoryecuador.com)\Auditorias\2018\2%20Shachatecnology\4.%20PPC\REQUERIMIENTOS%20AUDITORIA%202018\REQUERIMIENTOS%20DE%20AUDITORIA%20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DITUMM%203\Documents\CATERINGECUADOR\CATERING%20SERVICE\FG-1%20Catering%20Servic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Respaldos\Mis%20documentos\Actuaria\Molidor\NIC%2019%20(2002)\MOLIDOR%20NIC19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o1\contabilidad\CONTABILIDAD\ROLES\Roles%202004\RolJulio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AUDITUM\Public\WINDOWS\TEMP\8%20KARDEX%20AGOST%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amirez\Escritorio\MODIFICADOS\EN%20PROCESO\283%20EXSERSA%20NIIF%202011%20(2)\EXSERSA%20NIIF%202011%20FINAL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Respaldos\Documents%20and%20Settings\Usuario\Mis%20documentos\Actuaria\G.Holanda-Brenntag\Sipressa%20NIC%2019%2020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AUDITUM\Public\Mis%20documentos\Receta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Receta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p\consultoria\Documents%20and%20Settings\pacosta\Mis%20documentos\Mis%20archivos%20recibidos\Standar%20caso%20no%20solv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eovanna\Configuraci&#243;n%20local\Archivos%20temporales%20de%20Internet\OLK30\INVENT%20MAYO%20NLR%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30%20An&#225;lisis%20de%20Retenciones%20en%20la%20Fuente%20y%20del%20Impuesto%20al%20Valor%20Agregado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162.%201%20Anexos%20C&#233;dula%20de%20participaci&#243;n%20del%20Cliente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30%20An&#225;lisis%20de%20Gastos%20Acumulados%20y%20Otras%20Cuentas%20por%20Pag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AUDITUM\Public\Documents%20and%20Settings\Elizabeth_2\Configuraci&#243;n%20local\Archivos%20temporales%20de%20Internet\OLKE4\COSTOS%20JULIO-2006.xlk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C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UM%20SM\PERSONAL%20SM\OFICINA\CAPACITACION\AUD-EJEMPLOS%20CAPACITACI&#211;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JUSTES%20Y%20CONCILIACION%20DEL%20PATRIMONIO_clinica_INTERNACIO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pC_Plantilla_EFE%20rv%205.06.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respaldos\NORMAS%20INTERNACIONALES\Wyeth\Wyeth%2006%20FAS8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EFF%20GAMATV%20bajo%20NIIF%20al%2031-Marzo-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S-Documentos\Capacitaci&#243;n\4.%20Capacitacion\Escuela%20de%20Excel\Excel%20Intermedio\A3.1%20Sumaria%20Sacha%202018%20rv%20v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prima"/>
      <sheetName val="@@XL3REPORTDEFS@@"/>
      <sheetName val="st.mecanica"/>
      <sheetName val="kdx.esp"/>
      <sheetName val="kardexpt"/>
      <sheetName val="st.espuma"/>
      <sheetName val="st.costura"/>
      <sheetName val="st.costura2"/>
      <sheetName val="st.colchon"/>
      <sheetName val="st.colchon1"/>
      <sheetName val="st.bases"/>
      <sheetName val="diario"/>
      <sheetName val="diario-CONSUM"/>
      <sheetName val="diario2"/>
    </sheetNames>
    <sheetDataSet>
      <sheetData sheetId="0"/>
      <sheetData sheetId="1"/>
      <sheetData sheetId="2"/>
      <sheetData sheetId="3"/>
      <sheetData sheetId="4"/>
      <sheetData sheetId="5">
        <row r="36">
          <cell r="C36">
            <v>45.002280634428445</v>
          </cell>
          <cell r="D36">
            <v>51.053922833874651</v>
          </cell>
          <cell r="E36">
            <v>50.648732970113741</v>
          </cell>
          <cell r="F36">
            <v>48.782609274107131</v>
          </cell>
          <cell r="G36">
            <v>64.604001260839794</v>
          </cell>
          <cell r="J36">
            <v>60.972799310477214</v>
          </cell>
          <cell r="K36">
            <v>55.643079693999418</v>
          </cell>
          <cell r="L36">
            <v>51.408881762346475</v>
          </cell>
          <cell r="O36">
            <v>103.19158394844007</v>
          </cell>
          <cell r="Q36">
            <v>92.954305685635703</v>
          </cell>
          <cell r="R36">
            <v>90.699533821591842</v>
          </cell>
          <cell r="S36">
            <v>64.72504689945535</v>
          </cell>
          <cell r="T36">
            <v>81.471469890668331</v>
          </cell>
          <cell r="U36">
            <v>67.588954799946862</v>
          </cell>
          <cell r="V36">
            <v>69.466910275248608</v>
          </cell>
          <cell r="W36">
            <v>81.210695702186598</v>
          </cell>
          <cell r="X36">
            <v>83.54596622144804</v>
          </cell>
          <cell r="Y36">
            <v>64.72504689945535</v>
          </cell>
          <cell r="Z36">
            <v>82.427548547747023</v>
          </cell>
          <cell r="AA36">
            <v>71.600312468741663</v>
          </cell>
          <cell r="AB36">
            <v>90.599260430226764</v>
          </cell>
          <cell r="AC36">
            <v>71.127266345113185</v>
          </cell>
          <cell r="AD36">
            <v>44.931851039015903</v>
          </cell>
          <cell r="AE36">
            <v>50.297549634135216</v>
          </cell>
          <cell r="AF36">
            <v>88.679062127554189</v>
          </cell>
          <cell r="AG36">
            <v>73.454263094549376</v>
          </cell>
          <cell r="AH36">
            <v>70.435397771217794</v>
          </cell>
          <cell r="AI36">
            <v>81.145224015284114</v>
          </cell>
          <cell r="AJ36">
            <v>77.548063196978688</v>
          </cell>
          <cell r="AK36">
            <v>75.220361662368035</v>
          </cell>
          <cell r="AL36">
            <v>97.264344463804733</v>
          </cell>
          <cell r="AM36">
            <v>84.251627891296721</v>
          </cell>
          <cell r="AN36">
            <v>74.569014710208066</v>
          </cell>
          <cell r="AP36">
            <v>69.233802313976625</v>
          </cell>
          <cell r="AR36">
            <v>87.29323641910247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(2)"/>
      <sheetName val="ENA"/>
      <sheetName val="rol individual 1"/>
      <sheetName val="rol individual 2"/>
      <sheetName val="rol individual 3"/>
      <sheetName val="rol individual 4"/>
      <sheetName val="rol individual 5"/>
      <sheetName val="CONTABIL"/>
      <sheetName val="Datos"/>
      <sheetName val="Impuestos"/>
      <sheetName val="Hoja1"/>
      <sheetName val="ENA (2)"/>
    </sheetNames>
    <sheetDataSet>
      <sheetData sheetId="0"/>
      <sheetData sheetId="1"/>
      <sheetData sheetId="2">
        <row r="1">
          <cell r="I1">
            <v>1</v>
          </cell>
        </row>
      </sheetData>
      <sheetData sheetId="3"/>
      <sheetData sheetId="4"/>
      <sheetData sheetId="5"/>
      <sheetData sheetId="6"/>
      <sheetData sheetId="7"/>
      <sheetData sheetId="8">
        <row r="1">
          <cell r="B1">
            <v>0</v>
          </cell>
        </row>
        <row r="2">
          <cell r="B2">
            <v>9.35E-2</v>
          </cell>
        </row>
        <row r="3">
          <cell r="B3">
            <v>0.1215</v>
          </cell>
        </row>
        <row r="4">
          <cell r="B4">
            <v>150</v>
          </cell>
        </row>
        <row r="6">
          <cell r="A6">
            <v>1</v>
          </cell>
          <cell r="B6" t="str">
            <v>ENERO DEL 2005</v>
          </cell>
        </row>
        <row r="7">
          <cell r="A7">
            <v>2</v>
          </cell>
          <cell r="B7" t="str">
            <v>FEBRERO DEL 2005</v>
          </cell>
        </row>
        <row r="8">
          <cell r="A8">
            <v>3</v>
          </cell>
          <cell r="B8" t="str">
            <v>MARZO DEL 2005</v>
          </cell>
        </row>
        <row r="9">
          <cell r="A9">
            <v>4</v>
          </cell>
          <cell r="B9" t="str">
            <v>ABRIL DEL 2005</v>
          </cell>
        </row>
        <row r="10">
          <cell r="A10">
            <v>5</v>
          </cell>
          <cell r="B10" t="str">
            <v>MAYO DEL 2005</v>
          </cell>
        </row>
        <row r="11">
          <cell r="A11">
            <v>6</v>
          </cell>
          <cell r="B11" t="str">
            <v>JUNIO DEL 2005</v>
          </cell>
        </row>
        <row r="12">
          <cell r="A12">
            <v>7</v>
          </cell>
          <cell r="B12" t="str">
            <v>JULIO DEL 2005</v>
          </cell>
        </row>
        <row r="13">
          <cell r="A13">
            <v>8</v>
          </cell>
          <cell r="B13" t="str">
            <v>AGOSTO DEL 2005</v>
          </cell>
        </row>
        <row r="14">
          <cell r="A14">
            <v>9</v>
          </cell>
          <cell r="B14" t="str">
            <v>SEPTIEMBRE DEL 2005</v>
          </cell>
        </row>
        <row r="15">
          <cell r="A15">
            <v>10</v>
          </cell>
          <cell r="B15" t="str">
            <v>OCTUBRE DEL 2005</v>
          </cell>
        </row>
        <row r="16">
          <cell r="A16">
            <v>11</v>
          </cell>
          <cell r="B16" t="str">
            <v>NOVIEMBRE DEL 2005</v>
          </cell>
        </row>
        <row r="17">
          <cell r="A17">
            <v>12</v>
          </cell>
          <cell r="B17" t="str">
            <v>DICIEMBRE DEL 2005</v>
          </cell>
        </row>
        <row r="19">
          <cell r="B19">
            <v>7</v>
          </cell>
        </row>
      </sheetData>
      <sheetData sheetId="9">
        <row r="7">
          <cell r="B7">
            <v>7401</v>
          </cell>
          <cell r="C7">
            <v>14800</v>
          </cell>
          <cell r="D7">
            <v>0</v>
          </cell>
          <cell r="E7">
            <v>5</v>
          </cell>
        </row>
        <row r="8">
          <cell r="B8">
            <v>14801</v>
          </cell>
          <cell r="C8">
            <v>29600</v>
          </cell>
          <cell r="D8">
            <v>370</v>
          </cell>
          <cell r="E8">
            <v>10</v>
          </cell>
        </row>
        <row r="9">
          <cell r="B9">
            <v>29601</v>
          </cell>
          <cell r="C9">
            <v>44100</v>
          </cell>
          <cell r="D9">
            <v>1850</v>
          </cell>
          <cell r="E9">
            <v>15</v>
          </cell>
        </row>
        <row r="10">
          <cell r="B10">
            <v>44101</v>
          </cell>
          <cell r="C10">
            <v>58800</v>
          </cell>
          <cell r="D10">
            <v>4025</v>
          </cell>
          <cell r="E10">
            <v>20</v>
          </cell>
        </row>
        <row r="11">
          <cell r="B11">
            <v>58801</v>
          </cell>
          <cell r="D11">
            <v>6965</v>
          </cell>
          <cell r="E11">
            <v>25</v>
          </cell>
        </row>
      </sheetData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mbre"/>
      <sheetName val="tela"/>
      <sheetName val="quimico"/>
      <sheetName val="cinta"/>
      <sheetName val="sisal"/>
      <sheetName val="plastico"/>
      <sheetName val="etiquetas"/>
      <sheetName val="cascos"/>
      <sheetName val="varios"/>
      <sheetName val="esquineros"/>
      <sheetName val="carton"/>
      <sheetName val="resumen"/>
      <sheetName val="pega"/>
      <sheetName val="iftnt"/>
      <sheetName val="K04-99"/>
    </sheetNames>
    <sheetDataSet>
      <sheetData sheetId="0">
        <row r="4">
          <cell r="F4" t="str">
            <v>ABRIL '99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NIIF"/>
      <sheetName val="NIC 19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-BG"/>
      <sheetName val="RA-PG"/>
      <sheetName val="Tabla"/>
      <sheetName val="Base"/>
    </sheetNames>
    <sheetDataSet>
      <sheetData sheetId="0"/>
      <sheetData sheetId="1"/>
      <sheetData sheetId="2">
        <row r="3">
          <cell r="A3" t="str">
            <v>Código</v>
          </cell>
          <cell r="B3" t="str">
            <v>Ref</v>
          </cell>
          <cell r="C3" t="str">
            <v>Cuenta</v>
          </cell>
          <cell r="D3">
            <v>39083</v>
          </cell>
          <cell r="E3">
            <v>39114</v>
          </cell>
          <cell r="F3">
            <v>39142</v>
          </cell>
          <cell r="G3">
            <v>39173</v>
          </cell>
          <cell r="H3">
            <v>39203</v>
          </cell>
          <cell r="I3">
            <v>39234</v>
          </cell>
          <cell r="J3">
            <v>39264</v>
          </cell>
          <cell r="K3">
            <v>39295</v>
          </cell>
          <cell r="L3">
            <v>39326</v>
          </cell>
          <cell r="M3">
            <v>39356</v>
          </cell>
          <cell r="N3">
            <v>39387</v>
          </cell>
          <cell r="O3">
            <v>39417</v>
          </cell>
        </row>
        <row r="4">
          <cell r="A4">
            <v>1</v>
          </cell>
          <cell r="B4">
            <v>1</v>
          </cell>
          <cell r="C4" t="str">
            <v>ACTIVO</v>
          </cell>
          <cell r="D4">
            <v>25457958.210000001</v>
          </cell>
          <cell r="E4">
            <v>25487625.109999999</v>
          </cell>
          <cell r="F4">
            <v>24996694.290000007</v>
          </cell>
          <cell r="G4">
            <v>25440614.509999998</v>
          </cell>
          <cell r="H4">
            <v>25804960.200000003</v>
          </cell>
          <cell r="I4">
            <v>26282948.120000005</v>
          </cell>
          <cell r="J4">
            <v>25469171.09</v>
          </cell>
          <cell r="K4">
            <v>24673863.02</v>
          </cell>
          <cell r="L4">
            <v>26404910.909999996</v>
          </cell>
          <cell r="M4">
            <v>27664616.310000002</v>
          </cell>
          <cell r="N4">
            <v>28288907.940000001</v>
          </cell>
          <cell r="O4">
            <v>29167936.880000003</v>
          </cell>
        </row>
        <row r="5">
          <cell r="A5">
            <v>2</v>
          </cell>
          <cell r="B5">
            <v>1</v>
          </cell>
          <cell r="C5" t="str">
            <v>PASIVOS</v>
          </cell>
          <cell r="D5">
            <v>15644239.890000001</v>
          </cell>
          <cell r="E5">
            <v>15595571.34</v>
          </cell>
          <cell r="F5">
            <v>14727144.51</v>
          </cell>
          <cell r="G5">
            <v>14692612.93</v>
          </cell>
          <cell r="H5">
            <v>14583748.870000001</v>
          </cell>
          <cell r="I5">
            <v>14729896.380000001</v>
          </cell>
          <cell r="J5">
            <v>13313659.969999999</v>
          </cell>
          <cell r="K5">
            <v>12221739.499999998</v>
          </cell>
          <cell r="L5">
            <v>13163821.57</v>
          </cell>
          <cell r="M5">
            <v>14048248.319999997</v>
          </cell>
          <cell r="N5">
            <v>14249311.99</v>
          </cell>
          <cell r="O5">
            <v>16411655.609999998</v>
          </cell>
        </row>
        <row r="6">
          <cell r="A6">
            <v>3</v>
          </cell>
          <cell r="B6">
            <v>1</v>
          </cell>
          <cell r="C6" t="str">
            <v>PATRIMONIO</v>
          </cell>
          <cell r="D6">
            <v>9479296.4600000009</v>
          </cell>
          <cell r="E6">
            <v>9479296.4600000009</v>
          </cell>
          <cell r="F6">
            <v>9479296.4600000009</v>
          </cell>
          <cell r="G6">
            <v>9477607.0899999999</v>
          </cell>
          <cell r="H6">
            <v>9477607.0899999999</v>
          </cell>
          <cell r="I6">
            <v>9477607.0899999999</v>
          </cell>
          <cell r="J6">
            <v>9477607.0899999999</v>
          </cell>
          <cell r="K6">
            <v>9477607.0899999999</v>
          </cell>
          <cell r="L6">
            <v>9477607.0899999999</v>
          </cell>
          <cell r="M6">
            <v>9477607.0899999999</v>
          </cell>
          <cell r="N6">
            <v>9477607.0899999999</v>
          </cell>
          <cell r="O6">
            <v>12756281.270000003</v>
          </cell>
        </row>
        <row r="7">
          <cell r="A7">
            <v>4</v>
          </cell>
          <cell r="B7">
            <v>1</v>
          </cell>
          <cell r="C7" t="str">
            <v>EGRESOS</v>
          </cell>
          <cell r="D7">
            <v>7348947.3500000006</v>
          </cell>
          <cell r="E7">
            <v>14034364.699999999</v>
          </cell>
          <cell r="F7">
            <v>23437444.399999999</v>
          </cell>
          <cell r="G7">
            <v>32041767.390000001</v>
          </cell>
          <cell r="H7">
            <v>40342863.609999999</v>
          </cell>
          <cell r="I7">
            <v>48839634.480000004</v>
          </cell>
          <cell r="J7">
            <v>58504337.640000001</v>
          </cell>
          <cell r="K7">
            <v>65254792.710000001</v>
          </cell>
          <cell r="L7">
            <v>73840569.420000002</v>
          </cell>
          <cell r="M7">
            <v>81795768.409999996</v>
          </cell>
          <cell r="N7">
            <v>89548667.480000004</v>
          </cell>
          <cell r="O7">
            <v>102234897.78999999</v>
          </cell>
        </row>
        <row r="8">
          <cell r="A8">
            <v>5</v>
          </cell>
          <cell r="B8">
            <v>1</v>
          </cell>
          <cell r="C8" t="str">
            <v>INGRESOS</v>
          </cell>
          <cell r="D8">
            <v>7683369.209999999</v>
          </cell>
          <cell r="E8">
            <v>14447122.01</v>
          </cell>
          <cell r="F8">
            <v>24227697.719999999</v>
          </cell>
          <cell r="G8">
            <v>33312161.879999995</v>
          </cell>
          <cell r="H8">
            <v>42086467.849999994</v>
          </cell>
          <cell r="I8">
            <v>50915079.130000003</v>
          </cell>
          <cell r="J8">
            <v>61182241.670000002</v>
          </cell>
          <cell r="K8">
            <v>68229309.140000001</v>
          </cell>
          <cell r="L8">
            <v>77604051.670000002</v>
          </cell>
          <cell r="M8">
            <v>85934529.310000002</v>
          </cell>
          <cell r="N8">
            <v>94110656.340000004</v>
          </cell>
          <cell r="O8">
            <v>102234897.78999999</v>
          </cell>
        </row>
        <row r="9">
          <cell r="A9">
            <v>7</v>
          </cell>
          <cell r="B9">
            <v>1</v>
          </cell>
          <cell r="C9" t="str">
            <v>CUENTAS DE ORDEN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11</v>
          </cell>
          <cell r="B10">
            <v>2</v>
          </cell>
          <cell r="C10" t="str">
            <v>INVERSIONES</v>
          </cell>
          <cell r="D10">
            <v>16331456.749999998</v>
          </cell>
          <cell r="E10">
            <v>15928428.049999999</v>
          </cell>
          <cell r="F10">
            <v>16324505.780000001</v>
          </cell>
          <cell r="G10">
            <v>15185549.859999998</v>
          </cell>
          <cell r="H10">
            <v>15733673.84</v>
          </cell>
          <cell r="I10">
            <v>16048052.98</v>
          </cell>
          <cell r="J10">
            <v>15663495.499999998</v>
          </cell>
          <cell r="K10">
            <v>15968764.82</v>
          </cell>
          <cell r="L10">
            <v>17034850.850000001</v>
          </cell>
          <cell r="M10">
            <v>17064495.390000001</v>
          </cell>
          <cell r="N10">
            <v>17347028.809999999</v>
          </cell>
          <cell r="O10">
            <v>18149125.57</v>
          </cell>
        </row>
        <row r="11">
          <cell r="A11">
            <v>12</v>
          </cell>
          <cell r="B11">
            <v>2</v>
          </cell>
          <cell r="C11" t="str">
            <v>DEUDORES POR PRIMAS</v>
          </cell>
          <cell r="D11">
            <v>5483508.9100000001</v>
          </cell>
          <cell r="E11">
            <v>5864874.9300000006</v>
          </cell>
          <cell r="F11">
            <v>5124097.13</v>
          </cell>
          <cell r="G11">
            <v>6469562.9199999999</v>
          </cell>
          <cell r="H11">
            <v>6442127.3900000006</v>
          </cell>
          <cell r="I11">
            <v>5867854.0700000003</v>
          </cell>
          <cell r="J11">
            <v>5290779.22</v>
          </cell>
          <cell r="K11">
            <v>4256554.76</v>
          </cell>
          <cell r="L11">
            <v>4705974.83</v>
          </cell>
          <cell r="M11">
            <v>5221204.99</v>
          </cell>
          <cell r="N11">
            <v>5506925.6600000001</v>
          </cell>
          <cell r="O11">
            <v>7296971.6099999985</v>
          </cell>
        </row>
        <row r="12">
          <cell r="A12">
            <v>13</v>
          </cell>
          <cell r="B12">
            <v>2</v>
          </cell>
          <cell r="C12" t="str">
            <v>DEUDORES POR REASEGUROS Y</v>
          </cell>
          <cell r="D12">
            <v>1799013.45</v>
          </cell>
          <cell r="E12">
            <v>1989750.45</v>
          </cell>
          <cell r="F12">
            <v>1589829.05</v>
          </cell>
          <cell r="G12">
            <v>1642771.91</v>
          </cell>
          <cell r="H12">
            <v>1355934.29</v>
          </cell>
          <cell r="I12">
            <v>1606742.29</v>
          </cell>
          <cell r="J12">
            <v>1960343.27</v>
          </cell>
          <cell r="K12">
            <v>1816965.42</v>
          </cell>
          <cell r="L12">
            <v>1628990.68</v>
          </cell>
          <cell r="M12">
            <v>2148141.7000000002</v>
          </cell>
          <cell r="N12">
            <v>2052608.26</v>
          </cell>
          <cell r="O12">
            <v>1896396.38</v>
          </cell>
        </row>
        <row r="13">
          <cell r="A13">
            <v>14</v>
          </cell>
          <cell r="B13">
            <v>2</v>
          </cell>
          <cell r="C13" t="str">
            <v>OTROS ACTIVOS</v>
          </cell>
          <cell r="D13">
            <v>1843979.1</v>
          </cell>
          <cell r="E13">
            <v>1704571.68</v>
          </cell>
          <cell r="F13">
            <v>1958262.33</v>
          </cell>
          <cell r="G13">
            <v>2142729.8199999998</v>
          </cell>
          <cell r="H13">
            <v>2273224.6800000002</v>
          </cell>
          <cell r="I13">
            <v>2760298.78</v>
          </cell>
          <cell r="J13">
            <v>2554553.1</v>
          </cell>
          <cell r="K13">
            <v>2631578.02</v>
          </cell>
          <cell r="L13">
            <v>3035094.55</v>
          </cell>
          <cell r="M13">
            <v>3230774.23</v>
          </cell>
          <cell r="N13">
            <v>3382345.21</v>
          </cell>
          <cell r="O13">
            <v>1825443.32</v>
          </cell>
        </row>
        <row r="14">
          <cell r="A14">
            <v>21</v>
          </cell>
          <cell r="B14">
            <v>2</v>
          </cell>
          <cell r="C14" t="str">
            <v>RESERVAS TECNICAS</v>
          </cell>
          <cell r="D14">
            <v>3051669.36</v>
          </cell>
          <cell r="E14">
            <v>3450358.06</v>
          </cell>
          <cell r="F14">
            <v>3460535.23</v>
          </cell>
          <cell r="G14">
            <v>3344997.91</v>
          </cell>
          <cell r="H14">
            <v>3160415.67</v>
          </cell>
          <cell r="I14">
            <v>3257452.77</v>
          </cell>
          <cell r="J14">
            <v>3342874.45</v>
          </cell>
          <cell r="K14">
            <v>3246341.85</v>
          </cell>
          <cell r="L14">
            <v>3451436.45</v>
          </cell>
          <cell r="M14">
            <v>3493496.24</v>
          </cell>
          <cell r="N14">
            <v>3474683.25</v>
          </cell>
          <cell r="O14">
            <v>3409954.61</v>
          </cell>
        </row>
        <row r="15">
          <cell r="A15">
            <v>22</v>
          </cell>
          <cell r="B15">
            <v>2</v>
          </cell>
          <cell r="C15" t="str">
            <v>REASEGUROS Y COASEGUROS CEDIDOS</v>
          </cell>
          <cell r="D15">
            <v>6481785.8300000001</v>
          </cell>
          <cell r="E15">
            <v>5844757.8499999996</v>
          </cell>
          <cell r="F15">
            <v>4870642.62</v>
          </cell>
          <cell r="G15">
            <v>4942418.1399999997</v>
          </cell>
          <cell r="H15">
            <v>5510329.4100000001</v>
          </cell>
          <cell r="I15">
            <v>5023484.3899999997</v>
          </cell>
          <cell r="J15">
            <v>4983298.49</v>
          </cell>
          <cell r="K15">
            <v>4654481.62</v>
          </cell>
          <cell r="L15">
            <v>4942558.18</v>
          </cell>
          <cell r="M15">
            <v>5340053.0199999996</v>
          </cell>
          <cell r="N15">
            <v>5900902.7500000009</v>
          </cell>
          <cell r="O15">
            <v>7255875.3399999999</v>
          </cell>
        </row>
        <row r="16">
          <cell r="A16">
            <v>23</v>
          </cell>
          <cell r="B16">
            <v>2</v>
          </cell>
          <cell r="C16" t="str">
            <v>OTRAS PRIMAS POR PAGAR</v>
          </cell>
          <cell r="D16">
            <v>204004.45</v>
          </cell>
          <cell r="E16">
            <v>77612.02</v>
          </cell>
          <cell r="F16">
            <v>52924.02</v>
          </cell>
          <cell r="G16">
            <v>380428.87</v>
          </cell>
          <cell r="H16">
            <v>313002.09000000003</v>
          </cell>
          <cell r="I16">
            <v>276709.09000000003</v>
          </cell>
          <cell r="J16">
            <v>120687.93</v>
          </cell>
          <cell r="K16">
            <v>124436.48</v>
          </cell>
          <cell r="L16">
            <v>97597.18</v>
          </cell>
          <cell r="M16">
            <v>219541.07</v>
          </cell>
          <cell r="N16">
            <v>261086.8</v>
          </cell>
          <cell r="O16">
            <v>396842.91</v>
          </cell>
        </row>
        <row r="17">
          <cell r="A17">
            <v>24</v>
          </cell>
          <cell r="B17">
            <v>2</v>
          </cell>
          <cell r="C17" t="str">
            <v>OBLIGACIONES CON INSTITUCIONES DEL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25</v>
          </cell>
          <cell r="B18">
            <v>2</v>
          </cell>
          <cell r="C18" t="str">
            <v>OTROS PASIVOS</v>
          </cell>
          <cell r="D18">
            <v>5906780.25</v>
          </cell>
          <cell r="E18">
            <v>6222843.4100000001</v>
          </cell>
          <cell r="F18">
            <v>6343042.6400000006</v>
          </cell>
          <cell r="G18">
            <v>6024768.0100000007</v>
          </cell>
          <cell r="H18">
            <v>5600001.7000000002</v>
          </cell>
          <cell r="I18">
            <v>6172250.1300000008</v>
          </cell>
          <cell r="J18">
            <v>4866799.0999999996</v>
          </cell>
          <cell r="K18">
            <v>4196479.55</v>
          </cell>
          <cell r="L18">
            <v>4672229.76</v>
          </cell>
          <cell r="M18">
            <v>4995157.99</v>
          </cell>
          <cell r="N18">
            <v>4612639.1900000004</v>
          </cell>
          <cell r="O18">
            <v>5348982.75</v>
          </cell>
        </row>
        <row r="19">
          <cell r="A19">
            <v>31</v>
          </cell>
          <cell r="B19">
            <v>2</v>
          </cell>
          <cell r="C19" t="str">
            <v>CAPITAL</v>
          </cell>
          <cell r="D19">
            <v>2270000</v>
          </cell>
          <cell r="E19">
            <v>2270000</v>
          </cell>
          <cell r="F19">
            <v>2270000</v>
          </cell>
          <cell r="G19">
            <v>2270000</v>
          </cell>
          <cell r="H19">
            <v>2270000</v>
          </cell>
          <cell r="I19">
            <v>2270000</v>
          </cell>
          <cell r="J19">
            <v>2270000</v>
          </cell>
          <cell r="K19">
            <v>2270000</v>
          </cell>
          <cell r="L19">
            <v>2270000</v>
          </cell>
          <cell r="M19">
            <v>2270000</v>
          </cell>
          <cell r="N19">
            <v>2270000</v>
          </cell>
          <cell r="O19">
            <v>2270000</v>
          </cell>
        </row>
        <row r="20">
          <cell r="A20">
            <v>32</v>
          </cell>
          <cell r="B20">
            <v>2</v>
          </cell>
          <cell r="C20" t="str">
            <v>RESERVAS</v>
          </cell>
          <cell r="D20">
            <v>5379761.4600000009</v>
          </cell>
          <cell r="E20">
            <v>5379761.4600000009</v>
          </cell>
          <cell r="F20">
            <v>5379761.4600000009</v>
          </cell>
          <cell r="G20">
            <v>5379761.4600000009</v>
          </cell>
          <cell r="H20">
            <v>5379761.4600000009</v>
          </cell>
          <cell r="I20">
            <v>5379761.4600000009</v>
          </cell>
          <cell r="J20">
            <v>7207607.0899999999</v>
          </cell>
          <cell r="K20">
            <v>7207607.0899999999</v>
          </cell>
          <cell r="L20">
            <v>7207607.0899999999</v>
          </cell>
          <cell r="M20">
            <v>7207607.0899999999</v>
          </cell>
          <cell r="N20">
            <v>7207607.0899999999</v>
          </cell>
          <cell r="O20">
            <v>7403218.0500000007</v>
          </cell>
        </row>
        <row r="21">
          <cell r="A21">
            <v>34</v>
          </cell>
          <cell r="B21">
            <v>2</v>
          </cell>
          <cell r="C21" t="str">
            <v>RESULTADOS</v>
          </cell>
          <cell r="D21">
            <v>1829535</v>
          </cell>
          <cell r="E21">
            <v>1829535</v>
          </cell>
          <cell r="F21">
            <v>1829535</v>
          </cell>
          <cell r="G21">
            <v>1827845.63</v>
          </cell>
          <cell r="H21">
            <v>1827845.63</v>
          </cell>
          <cell r="I21">
            <v>1827845.63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3083063.22</v>
          </cell>
        </row>
        <row r="22">
          <cell r="A22">
            <v>35</v>
          </cell>
          <cell r="B22">
            <v>2</v>
          </cell>
          <cell r="C22" t="str">
            <v>REEXPRESION MONETARIA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41</v>
          </cell>
          <cell r="B23">
            <v>2</v>
          </cell>
          <cell r="C23" t="str">
            <v>GASTOS DE ADMINISTRACION</v>
          </cell>
          <cell r="D23">
            <v>281496.81</v>
          </cell>
          <cell r="E23">
            <v>602499</v>
          </cell>
          <cell r="F23">
            <v>901852.1</v>
          </cell>
          <cell r="G23">
            <v>1254153.19</v>
          </cell>
          <cell r="H23">
            <v>1612645.81</v>
          </cell>
          <cell r="I23">
            <v>1934342.46</v>
          </cell>
          <cell r="J23">
            <v>2292561.27</v>
          </cell>
          <cell r="K23">
            <v>2612959.42</v>
          </cell>
          <cell r="L23">
            <v>2989226.56</v>
          </cell>
          <cell r="M23">
            <v>3346634.16</v>
          </cell>
          <cell r="N23">
            <v>3661758.07</v>
          </cell>
          <cell r="O23">
            <v>4003274.49</v>
          </cell>
        </row>
        <row r="24">
          <cell r="A24">
            <v>42</v>
          </cell>
          <cell r="B24">
            <v>2</v>
          </cell>
          <cell r="C24" t="str">
            <v>COMISIONES PAGADAS</v>
          </cell>
          <cell r="D24">
            <v>358916.23</v>
          </cell>
          <cell r="E24">
            <v>693433.06</v>
          </cell>
          <cell r="F24">
            <v>1283383.03</v>
          </cell>
          <cell r="G24">
            <v>1980030.63</v>
          </cell>
          <cell r="H24">
            <v>2408535.4500000002</v>
          </cell>
          <cell r="I24">
            <v>2803258.65</v>
          </cell>
          <cell r="J24">
            <v>3237342.37</v>
          </cell>
          <cell r="K24">
            <v>3664308.79</v>
          </cell>
          <cell r="L24">
            <v>4259158.72</v>
          </cell>
          <cell r="M24">
            <v>4753340.08</v>
          </cell>
          <cell r="N24">
            <v>5217850.3</v>
          </cell>
          <cell r="O24">
            <v>5599591.5</v>
          </cell>
        </row>
        <row r="25">
          <cell r="A25">
            <v>43</v>
          </cell>
          <cell r="B25">
            <v>2</v>
          </cell>
          <cell r="C25" t="str">
            <v>PRIMAS POR REASEGUROS NO</v>
          </cell>
          <cell r="D25">
            <v>81806.86</v>
          </cell>
          <cell r="E25">
            <v>172197.19</v>
          </cell>
          <cell r="F25">
            <v>251168.26</v>
          </cell>
          <cell r="G25">
            <v>325208.89</v>
          </cell>
          <cell r="H25">
            <v>422282.71</v>
          </cell>
          <cell r="I25">
            <v>506521.53</v>
          </cell>
          <cell r="J25">
            <v>594872.93000000005</v>
          </cell>
          <cell r="K25">
            <v>679403.08</v>
          </cell>
          <cell r="L25">
            <v>760196.78</v>
          </cell>
          <cell r="M25">
            <v>847097.76</v>
          </cell>
          <cell r="N25">
            <v>937725.57</v>
          </cell>
          <cell r="O25">
            <v>1091185.79</v>
          </cell>
        </row>
        <row r="26">
          <cell r="A26">
            <v>44</v>
          </cell>
          <cell r="B26">
            <v>2</v>
          </cell>
          <cell r="C26" t="str">
            <v>PRIMAS DE REASEGUROS CEDIDOS</v>
          </cell>
          <cell r="D26">
            <v>1639223.69</v>
          </cell>
          <cell r="E26">
            <v>2729201.24</v>
          </cell>
          <cell r="F26">
            <v>5016204.37</v>
          </cell>
          <cell r="G26">
            <v>6960226.6299999999</v>
          </cell>
          <cell r="H26">
            <v>9465193.7200000007</v>
          </cell>
          <cell r="I26">
            <v>10963631.949999999</v>
          </cell>
          <cell r="J26">
            <v>13634406.65</v>
          </cell>
          <cell r="K26">
            <v>14814259.880000001</v>
          </cell>
          <cell r="L26">
            <v>16919272.960000001</v>
          </cell>
          <cell r="M26">
            <v>18471228.300000001</v>
          </cell>
          <cell r="N26">
            <v>19931487.77</v>
          </cell>
          <cell r="O26">
            <v>22384685.600000001</v>
          </cell>
        </row>
        <row r="27">
          <cell r="A27">
            <v>45</v>
          </cell>
          <cell r="B27">
            <v>2</v>
          </cell>
          <cell r="C27" t="str">
            <v>LIQUIDACIONES Y RESCATES</v>
          </cell>
          <cell r="D27">
            <v>532015.29</v>
          </cell>
          <cell r="E27">
            <v>952025</v>
          </cell>
          <cell r="F27">
            <v>1314625.3400000001</v>
          </cell>
          <cell r="G27">
            <v>2479902.17</v>
          </cell>
          <cell r="H27">
            <v>2940437.54</v>
          </cell>
          <cell r="I27">
            <v>4744979.83</v>
          </cell>
          <cell r="J27">
            <v>5413992.8199999994</v>
          </cell>
          <cell r="K27">
            <v>5778446.9300000006</v>
          </cell>
          <cell r="L27">
            <v>6839390.7499999991</v>
          </cell>
          <cell r="M27">
            <v>6994132.21</v>
          </cell>
          <cell r="N27">
            <v>7546501.2300000004</v>
          </cell>
          <cell r="O27">
            <v>7925631.9399999995</v>
          </cell>
        </row>
        <row r="28">
          <cell r="A28">
            <v>46</v>
          </cell>
          <cell r="B28">
            <v>2</v>
          </cell>
          <cell r="C28" t="str">
            <v>SINIESTROS PAGADOS</v>
          </cell>
          <cell r="D28">
            <v>1200739.17</v>
          </cell>
          <cell r="E28">
            <v>2043252.55</v>
          </cell>
          <cell r="F28">
            <v>4203156.54</v>
          </cell>
          <cell r="G28">
            <v>5158985.66</v>
          </cell>
          <cell r="H28">
            <v>6301514.5700000003</v>
          </cell>
          <cell r="I28">
            <v>7279634.96</v>
          </cell>
          <cell r="J28">
            <v>9252996.3100000005</v>
          </cell>
          <cell r="K28">
            <v>10368784.450000001</v>
          </cell>
          <cell r="L28">
            <v>11337545.52</v>
          </cell>
          <cell r="M28">
            <v>12988161.420000002</v>
          </cell>
          <cell r="N28">
            <v>14168695.09</v>
          </cell>
          <cell r="O28">
            <v>15049197.99</v>
          </cell>
        </row>
        <row r="29">
          <cell r="A29">
            <v>47</v>
          </cell>
          <cell r="B29">
            <v>2</v>
          </cell>
          <cell r="C29" t="str">
            <v>OTROS EGRESOS</v>
          </cell>
          <cell r="D29">
            <v>20443.490000000002</v>
          </cell>
          <cell r="E29">
            <v>67586.13</v>
          </cell>
          <cell r="F29">
            <v>106302.79</v>
          </cell>
          <cell r="G29">
            <v>131559.14000000001</v>
          </cell>
          <cell r="H29">
            <v>172787.78</v>
          </cell>
          <cell r="I29">
            <v>205403.03</v>
          </cell>
          <cell r="J29">
            <v>239351.37</v>
          </cell>
          <cell r="K29">
            <v>267704.2</v>
          </cell>
          <cell r="L29">
            <v>300718.34000000003</v>
          </cell>
          <cell r="M29">
            <v>328249.76</v>
          </cell>
          <cell r="N29">
            <v>386999.32</v>
          </cell>
          <cell r="O29">
            <v>428944.3</v>
          </cell>
        </row>
        <row r="30">
          <cell r="A30">
            <v>48</v>
          </cell>
          <cell r="B30">
            <v>2</v>
          </cell>
          <cell r="C30" t="str">
            <v>CONSTITUCION DE RESERVAS</v>
          </cell>
          <cell r="D30">
            <v>3234305.81</v>
          </cell>
          <cell r="E30">
            <v>6774170.5299999993</v>
          </cell>
          <cell r="F30">
            <v>10360751.970000001</v>
          </cell>
          <cell r="G30">
            <v>13751701.08</v>
          </cell>
          <cell r="H30">
            <v>17019466.029999997</v>
          </cell>
          <cell r="I30">
            <v>20401862.07</v>
          </cell>
          <cell r="J30">
            <v>23838813.920000002</v>
          </cell>
          <cell r="K30">
            <v>27068925.959999997</v>
          </cell>
          <cell r="L30">
            <v>30435059.789999999</v>
          </cell>
          <cell r="M30">
            <v>34066924.719999999</v>
          </cell>
          <cell r="N30">
            <v>37697650.130000003</v>
          </cell>
          <cell r="O30">
            <v>41381910.290000007</v>
          </cell>
        </row>
        <row r="31">
          <cell r="A31">
            <v>49</v>
          </cell>
          <cell r="B31">
            <v>2</v>
          </cell>
          <cell r="C31" t="str">
            <v>PERDIDAS Y GANANCIAS</v>
          </cell>
          <cell r="O31">
            <v>4370475.8899999997</v>
          </cell>
        </row>
        <row r="32">
          <cell r="A32">
            <v>51</v>
          </cell>
          <cell r="B32">
            <v>2</v>
          </cell>
          <cell r="C32" t="str">
            <v>PRIMA PAGADA</v>
          </cell>
          <cell r="D32">
            <v>3547369.2</v>
          </cell>
          <cell r="E32">
            <v>6521013.6599999992</v>
          </cell>
          <cell r="F32">
            <v>10641265.07</v>
          </cell>
          <cell r="G32">
            <v>14999017.98</v>
          </cell>
          <cell r="H32">
            <v>19195237</v>
          </cell>
          <cell r="I32">
            <v>23901755.75</v>
          </cell>
          <cell r="J32">
            <v>28708017.680000003</v>
          </cell>
          <cell r="K32">
            <v>31432267.960000001</v>
          </cell>
          <cell r="L32">
            <v>36362566.949999996</v>
          </cell>
          <cell r="M32">
            <v>39692013.560000002</v>
          </cell>
          <cell r="N32">
            <v>43292227.340000004</v>
          </cell>
          <cell r="O32">
            <v>47658526.729999997</v>
          </cell>
        </row>
        <row r="33">
          <cell r="A33">
            <v>52</v>
          </cell>
          <cell r="B33">
            <v>2</v>
          </cell>
          <cell r="C33" t="str">
            <v>COMISIONES RECIBIDAS</v>
          </cell>
          <cell r="D33">
            <v>324510.15999999997</v>
          </cell>
          <cell r="E33">
            <v>643969.26</v>
          </cell>
          <cell r="F33">
            <v>1325819.83</v>
          </cell>
          <cell r="G33">
            <v>2086758.63</v>
          </cell>
          <cell r="H33">
            <v>2552908.33</v>
          </cell>
          <cell r="I33">
            <v>2968763.09</v>
          </cell>
          <cell r="J33">
            <v>3657676.27</v>
          </cell>
          <cell r="K33">
            <v>4015913.8</v>
          </cell>
          <cell r="L33">
            <v>4591443.96</v>
          </cell>
          <cell r="M33">
            <v>4994551.99</v>
          </cell>
          <cell r="N33">
            <v>5341219.21</v>
          </cell>
          <cell r="O33">
            <v>5115873.95</v>
          </cell>
        </row>
        <row r="34">
          <cell r="A34">
            <v>53</v>
          </cell>
          <cell r="B34">
            <v>2</v>
          </cell>
          <cell r="C34" t="str">
            <v>RECUPERACIONES Y SALVAMENTOS DE</v>
          </cell>
          <cell r="D34">
            <v>568403.44999999995</v>
          </cell>
          <cell r="E34">
            <v>816630.09</v>
          </cell>
          <cell r="F34">
            <v>2146242.81</v>
          </cell>
          <cell r="G34">
            <v>2526614.64</v>
          </cell>
          <cell r="H34">
            <v>3045536.94</v>
          </cell>
          <cell r="I34">
            <v>3487466.01</v>
          </cell>
          <cell r="J34">
            <v>4823476.8499999996</v>
          </cell>
          <cell r="K34">
            <v>5374028.21</v>
          </cell>
          <cell r="L34">
            <v>5775483.3499999996</v>
          </cell>
          <cell r="M34">
            <v>6701669.8700000001</v>
          </cell>
          <cell r="N34">
            <v>7211126.5</v>
          </cell>
          <cell r="O34">
            <v>7554798.4000000004</v>
          </cell>
        </row>
        <row r="35">
          <cell r="A35">
            <v>54</v>
          </cell>
          <cell r="B35">
            <v>2</v>
          </cell>
          <cell r="C35" t="str">
            <v>INTERESES DE INVERSIONES</v>
          </cell>
          <cell r="D35">
            <v>30210.83</v>
          </cell>
          <cell r="E35">
            <v>93458.92</v>
          </cell>
          <cell r="F35">
            <v>147023.82999999999</v>
          </cell>
          <cell r="G35">
            <v>198735.74</v>
          </cell>
          <cell r="H35">
            <v>289045.13</v>
          </cell>
          <cell r="I35">
            <v>337598.41</v>
          </cell>
          <cell r="J35">
            <v>399835.24</v>
          </cell>
          <cell r="K35">
            <v>455927.95</v>
          </cell>
          <cell r="L35">
            <v>558738.56999999995</v>
          </cell>
          <cell r="M35">
            <v>611805.78</v>
          </cell>
          <cell r="N35">
            <v>696765.84</v>
          </cell>
          <cell r="O35">
            <v>760673.15</v>
          </cell>
        </row>
        <row r="36">
          <cell r="A36">
            <v>55</v>
          </cell>
          <cell r="B36">
            <v>2</v>
          </cell>
          <cell r="C36" t="str">
            <v>OTRAS RENTAS</v>
          </cell>
          <cell r="D36">
            <v>4125.96</v>
          </cell>
          <cell r="E36">
            <v>11470.71</v>
          </cell>
          <cell r="F36">
            <v>12892.61</v>
          </cell>
          <cell r="G36">
            <v>15024.29</v>
          </cell>
          <cell r="H36">
            <v>17034.04</v>
          </cell>
          <cell r="I36">
            <v>18293.02</v>
          </cell>
          <cell r="J36">
            <v>27510.57</v>
          </cell>
          <cell r="K36">
            <v>35648.449999999997</v>
          </cell>
          <cell r="L36">
            <v>53898.35</v>
          </cell>
          <cell r="M36">
            <v>54547.8</v>
          </cell>
          <cell r="N36">
            <v>60407.38</v>
          </cell>
          <cell r="O36">
            <v>63511.32</v>
          </cell>
        </row>
        <row r="37">
          <cell r="A37">
            <v>56</v>
          </cell>
          <cell r="B37">
            <v>2</v>
          </cell>
          <cell r="C37" t="str">
            <v>OTROS INGRESOS</v>
          </cell>
          <cell r="D37">
            <v>31110.39</v>
          </cell>
          <cell r="E37">
            <v>41764.129999999997</v>
          </cell>
          <cell r="F37">
            <v>51999.37</v>
          </cell>
          <cell r="G37">
            <v>77069.97</v>
          </cell>
          <cell r="H37">
            <v>125418.59</v>
          </cell>
          <cell r="I37">
            <v>149061.92000000001</v>
          </cell>
          <cell r="J37">
            <v>162053.96</v>
          </cell>
          <cell r="K37">
            <v>185207.03</v>
          </cell>
          <cell r="L37">
            <v>224724.64</v>
          </cell>
          <cell r="M37">
            <v>252939.32</v>
          </cell>
          <cell r="N37">
            <v>232370.68</v>
          </cell>
          <cell r="O37">
            <v>252849.74</v>
          </cell>
        </row>
        <row r="38">
          <cell r="A38">
            <v>57</v>
          </cell>
          <cell r="B38">
            <v>2</v>
          </cell>
          <cell r="C38" t="str">
            <v>LIBERACION DE RESERVAS</v>
          </cell>
          <cell r="D38">
            <v>3177639.22</v>
          </cell>
          <cell r="E38">
            <v>6318815.2400000002</v>
          </cell>
          <cell r="F38">
            <v>9902454.1999999993</v>
          </cell>
          <cell r="G38">
            <v>13408940.629999999</v>
          </cell>
          <cell r="H38">
            <v>16861287.82</v>
          </cell>
          <cell r="I38">
            <v>20052140.93</v>
          </cell>
          <cell r="J38">
            <v>23403671.100000001</v>
          </cell>
          <cell r="K38">
            <v>26730315.739999998</v>
          </cell>
          <cell r="L38">
            <v>30037195.850000005</v>
          </cell>
          <cell r="M38">
            <v>33627000.990000002</v>
          </cell>
          <cell r="N38">
            <v>37276539.390000001</v>
          </cell>
          <cell r="O38">
            <v>40828664.499999993</v>
          </cell>
        </row>
        <row r="39">
          <cell r="A39">
            <v>58</v>
          </cell>
          <cell r="B39">
            <v>2</v>
          </cell>
          <cell r="C39" t="str">
            <v>PERDIDAS Y GANANCIAS</v>
          </cell>
          <cell r="O39">
            <v>0</v>
          </cell>
        </row>
        <row r="40">
          <cell r="A40">
            <v>71</v>
          </cell>
          <cell r="B40">
            <v>2</v>
          </cell>
          <cell r="C40" t="str">
            <v>DEUDORAS</v>
          </cell>
          <cell r="D40">
            <v>5505271.5899999999</v>
          </cell>
          <cell r="E40">
            <v>4645531.68</v>
          </cell>
          <cell r="F40">
            <v>5038070.66</v>
          </cell>
          <cell r="G40">
            <v>5092128.4400000004</v>
          </cell>
          <cell r="H40">
            <v>4974370.67</v>
          </cell>
          <cell r="I40">
            <v>4936040.07</v>
          </cell>
          <cell r="J40">
            <v>5245916.9000000004</v>
          </cell>
          <cell r="K40">
            <v>5241223.97</v>
          </cell>
          <cell r="L40">
            <v>4482629.5999999996</v>
          </cell>
          <cell r="M40">
            <v>4600538.58</v>
          </cell>
          <cell r="N40">
            <v>5670543.1999999993</v>
          </cell>
          <cell r="O40">
            <v>5725097.5300000003</v>
          </cell>
        </row>
        <row r="41">
          <cell r="A41">
            <v>72</v>
          </cell>
          <cell r="B41">
            <v>2</v>
          </cell>
          <cell r="C41" t="str">
            <v>Acreedoras</v>
          </cell>
          <cell r="D41">
            <v>-5505271.5899999999</v>
          </cell>
          <cell r="E41">
            <v>-4645531.68</v>
          </cell>
          <cell r="F41">
            <v>-5038070.66</v>
          </cell>
          <cell r="G41">
            <v>-5092128.4400000004</v>
          </cell>
          <cell r="H41">
            <v>-4974370.67</v>
          </cell>
          <cell r="I41">
            <v>-4936040.07</v>
          </cell>
          <cell r="J41">
            <v>-5245916.9000000004</v>
          </cell>
          <cell r="K41">
            <v>-5241223.97</v>
          </cell>
          <cell r="L41">
            <v>-4482629.5999999996</v>
          </cell>
          <cell r="M41">
            <v>-4600538.58</v>
          </cell>
          <cell r="N41">
            <v>-5670543.2000000002</v>
          </cell>
          <cell r="O41">
            <v>-5725097.5300000003</v>
          </cell>
        </row>
        <row r="42">
          <cell r="A42">
            <v>1101</v>
          </cell>
          <cell r="B42">
            <v>4</v>
          </cell>
          <cell r="C42" t="str">
            <v>FINANCIERAS</v>
          </cell>
          <cell r="D42">
            <v>14164739.389999999</v>
          </cell>
          <cell r="E42">
            <v>14115602.880000001</v>
          </cell>
          <cell r="F42">
            <v>14510278.17</v>
          </cell>
          <cell r="G42">
            <v>13946057.789999999</v>
          </cell>
          <cell r="H42">
            <v>14367922.25</v>
          </cell>
          <cell r="I42">
            <v>14279465.790000001</v>
          </cell>
          <cell r="J42">
            <v>14112792.979999999</v>
          </cell>
          <cell r="K42">
            <v>13565263.1</v>
          </cell>
          <cell r="L42">
            <v>13714160.619999999</v>
          </cell>
          <cell r="M42">
            <v>14477392.829999998</v>
          </cell>
          <cell r="N42">
            <v>14509266.51</v>
          </cell>
          <cell r="O42">
            <v>15553358.440000001</v>
          </cell>
        </row>
        <row r="43">
          <cell r="A43">
            <v>1102</v>
          </cell>
          <cell r="B43">
            <v>4</v>
          </cell>
          <cell r="C43" t="str">
            <v>CAJA y BANCOS</v>
          </cell>
          <cell r="D43">
            <v>1815743.7</v>
          </cell>
          <cell r="E43">
            <v>1464786.41</v>
          </cell>
          <cell r="F43">
            <v>1439793.8</v>
          </cell>
          <cell r="G43">
            <v>866179.11</v>
          </cell>
          <cell r="H43">
            <v>1000694.78</v>
          </cell>
          <cell r="I43">
            <v>1412477.61</v>
          </cell>
          <cell r="J43">
            <v>911203.57</v>
          </cell>
          <cell r="K43">
            <v>1770062.2</v>
          </cell>
          <cell r="L43">
            <v>2384293.15</v>
          </cell>
          <cell r="M43">
            <v>1553726.5</v>
          </cell>
          <cell r="N43">
            <v>1755247.4</v>
          </cell>
          <cell r="O43">
            <v>1508869.51</v>
          </cell>
        </row>
        <row r="44">
          <cell r="A44">
            <v>1103</v>
          </cell>
          <cell r="B44">
            <v>4</v>
          </cell>
          <cell r="C44" t="str">
            <v>ACTIVOS FIJOS</v>
          </cell>
          <cell r="D44">
            <v>350973.66</v>
          </cell>
          <cell r="E44">
            <v>348038.76</v>
          </cell>
          <cell r="F44">
            <v>374433.81</v>
          </cell>
          <cell r="G44">
            <v>373312.96</v>
          </cell>
          <cell r="H44">
            <v>365056.81</v>
          </cell>
          <cell r="I44">
            <v>356109.58</v>
          </cell>
          <cell r="J44">
            <v>639498.94999999995</v>
          </cell>
          <cell r="K44">
            <v>633439.52</v>
          </cell>
          <cell r="L44">
            <v>936397.08</v>
          </cell>
          <cell r="M44">
            <v>1033376.06</v>
          </cell>
          <cell r="N44">
            <v>1082514.8999999999</v>
          </cell>
          <cell r="O44">
            <v>1086897.6200000001</v>
          </cell>
        </row>
        <row r="45">
          <cell r="A45">
            <v>1201</v>
          </cell>
          <cell r="B45">
            <v>4</v>
          </cell>
          <cell r="C45" t="str">
            <v>PRIMAS POR COBRAR</v>
          </cell>
          <cell r="D45">
            <v>4214054.6900000004</v>
          </cell>
          <cell r="E45">
            <v>4218003.08</v>
          </cell>
          <cell r="F45">
            <v>3820071.87</v>
          </cell>
          <cell r="G45">
            <v>5293398.7699999996</v>
          </cell>
          <cell r="H45">
            <v>5296658.8099999996</v>
          </cell>
          <cell r="I45">
            <v>4615812.6500000004</v>
          </cell>
          <cell r="J45">
            <v>4130044.27</v>
          </cell>
          <cell r="K45">
            <v>3097904.88</v>
          </cell>
          <cell r="L45">
            <v>3213521.14</v>
          </cell>
          <cell r="M45">
            <v>3595201.66</v>
          </cell>
          <cell r="N45">
            <v>3783804.67</v>
          </cell>
          <cell r="O45">
            <v>5781734.3899999987</v>
          </cell>
        </row>
        <row r="46">
          <cell r="A46">
            <v>1202</v>
          </cell>
          <cell r="B46">
            <v>4</v>
          </cell>
          <cell r="C46" t="str">
            <v>PRIMAS DOCUMENTADAS</v>
          </cell>
          <cell r="D46">
            <v>1269454.22</v>
          </cell>
          <cell r="E46">
            <v>1646871.85</v>
          </cell>
          <cell r="F46">
            <v>1304025.26</v>
          </cell>
          <cell r="G46">
            <v>1176164.1499999999</v>
          </cell>
          <cell r="H46">
            <v>1145468.58</v>
          </cell>
          <cell r="I46">
            <v>1252041.42</v>
          </cell>
          <cell r="J46">
            <v>1160734.95</v>
          </cell>
          <cell r="K46">
            <v>1158649.8799999999</v>
          </cell>
          <cell r="L46">
            <v>1492453.69</v>
          </cell>
          <cell r="M46">
            <v>1626003.33</v>
          </cell>
          <cell r="N46">
            <v>1723120.99</v>
          </cell>
          <cell r="O46">
            <v>1515237.22</v>
          </cell>
        </row>
        <row r="47">
          <cell r="A47">
            <v>1301</v>
          </cell>
          <cell r="B47">
            <v>4</v>
          </cell>
          <cell r="C47" t="str">
            <v>Primas por Cobrar Reaseguros Aceptados</v>
          </cell>
          <cell r="D47">
            <v>253765.1</v>
          </cell>
          <cell r="E47">
            <v>391995.91</v>
          </cell>
          <cell r="F47">
            <v>410698.14</v>
          </cell>
          <cell r="G47">
            <v>255703.45</v>
          </cell>
          <cell r="H47">
            <v>374717.61</v>
          </cell>
          <cell r="I47">
            <v>460150.96</v>
          </cell>
          <cell r="J47">
            <v>322867.67</v>
          </cell>
          <cell r="K47">
            <v>319465.31</v>
          </cell>
          <cell r="L47">
            <v>291647.37</v>
          </cell>
          <cell r="M47">
            <v>281552.49</v>
          </cell>
          <cell r="N47">
            <v>233646.06</v>
          </cell>
          <cell r="O47">
            <v>350513.13</v>
          </cell>
        </row>
        <row r="48">
          <cell r="A48">
            <v>1302</v>
          </cell>
          <cell r="B48">
            <v>4</v>
          </cell>
          <cell r="C48" t="str">
            <v>Deudores por Siniestros de Reaseguros Cedidos</v>
          </cell>
          <cell r="D48">
            <v>1059802.18</v>
          </cell>
          <cell r="E48">
            <v>1128305.47</v>
          </cell>
          <cell r="F48">
            <v>745031.57</v>
          </cell>
          <cell r="G48">
            <v>803887.22</v>
          </cell>
          <cell r="H48">
            <v>803173.03</v>
          </cell>
          <cell r="I48">
            <v>966154.76</v>
          </cell>
          <cell r="J48">
            <v>1293567.53</v>
          </cell>
          <cell r="K48">
            <v>1195463.3</v>
          </cell>
          <cell r="L48">
            <v>950182.56</v>
          </cell>
          <cell r="M48">
            <v>1192542.03</v>
          </cell>
          <cell r="N48">
            <v>1203126.98</v>
          </cell>
          <cell r="O48">
            <v>1161334.8799999999</v>
          </cell>
        </row>
        <row r="49">
          <cell r="A49">
            <v>1303</v>
          </cell>
          <cell r="B49">
            <v>4</v>
          </cell>
          <cell r="C49" t="str">
            <v>Primas por Cobrar Coaseguros Aceptados</v>
          </cell>
          <cell r="D49">
            <v>500683.2</v>
          </cell>
          <cell r="E49">
            <v>480672.53</v>
          </cell>
          <cell r="F49">
            <v>447888.16</v>
          </cell>
          <cell r="G49">
            <v>719943.15</v>
          </cell>
          <cell r="H49">
            <v>315945.71999999997</v>
          </cell>
          <cell r="I49">
            <v>345745.61</v>
          </cell>
          <cell r="J49">
            <v>518697.41</v>
          </cell>
          <cell r="K49">
            <v>472281.41</v>
          </cell>
          <cell r="L49">
            <v>481348.71</v>
          </cell>
          <cell r="M49">
            <v>775167.57</v>
          </cell>
          <cell r="N49">
            <v>703494.88</v>
          </cell>
          <cell r="O49">
            <v>567832.66</v>
          </cell>
        </row>
        <row r="50">
          <cell r="A50">
            <v>1304</v>
          </cell>
          <cell r="B50">
            <v>4</v>
          </cell>
          <cell r="C50" t="str">
            <v>Deudores por Siniestros de Coaseguros Cedidos</v>
          </cell>
          <cell r="D50">
            <v>226973.24</v>
          </cell>
          <cell r="E50">
            <v>230986.81</v>
          </cell>
          <cell r="F50">
            <v>235027.01</v>
          </cell>
          <cell r="G50">
            <v>112053.92</v>
          </cell>
          <cell r="H50">
            <v>110913.76</v>
          </cell>
          <cell r="I50">
            <v>118703.84</v>
          </cell>
          <cell r="J50">
            <v>109223.54</v>
          </cell>
          <cell r="K50">
            <v>113768.28</v>
          </cell>
          <cell r="L50">
            <v>116702.94</v>
          </cell>
          <cell r="M50">
            <v>109770.51</v>
          </cell>
          <cell r="N50">
            <v>123231.24</v>
          </cell>
          <cell r="O50">
            <v>123517.05</v>
          </cell>
        </row>
        <row r="51">
          <cell r="A51">
            <v>1399</v>
          </cell>
          <cell r="B51">
            <v>4</v>
          </cell>
          <cell r="C51" t="str">
            <v>Deudores por reaseguros y coaseguros</v>
          </cell>
          <cell r="D51">
            <v>-242210.27</v>
          </cell>
          <cell r="E51">
            <v>-242210.27</v>
          </cell>
          <cell r="F51">
            <v>-248815.83</v>
          </cell>
          <cell r="G51">
            <v>-248815.83</v>
          </cell>
          <cell r="H51">
            <v>-248815.83</v>
          </cell>
          <cell r="I51">
            <v>-284012.88</v>
          </cell>
          <cell r="J51">
            <v>-284012.88</v>
          </cell>
          <cell r="K51">
            <v>-284012.88</v>
          </cell>
          <cell r="L51">
            <v>-210890.9</v>
          </cell>
          <cell r="M51">
            <v>-210890.9</v>
          </cell>
          <cell r="N51">
            <v>-210890.9</v>
          </cell>
          <cell r="O51">
            <v>-306801.34000000003</v>
          </cell>
        </row>
        <row r="52">
          <cell r="A52">
            <v>1401</v>
          </cell>
          <cell r="B52">
            <v>4</v>
          </cell>
          <cell r="C52" t="str">
            <v>DEUDAS DEL FISCO</v>
          </cell>
          <cell r="D52">
            <v>286252.55</v>
          </cell>
          <cell r="E52">
            <v>289073.81</v>
          </cell>
          <cell r="F52">
            <v>293702.15000000002</v>
          </cell>
          <cell r="G52">
            <v>13960.43</v>
          </cell>
          <cell r="H52">
            <v>17924.62</v>
          </cell>
          <cell r="I52">
            <v>21073.48</v>
          </cell>
          <cell r="J52">
            <v>175436.45</v>
          </cell>
          <cell r="K52">
            <v>179157.03</v>
          </cell>
          <cell r="L52">
            <v>492123.18</v>
          </cell>
          <cell r="M52">
            <v>501174.54</v>
          </cell>
          <cell r="N52">
            <v>505999.19</v>
          </cell>
          <cell r="O52">
            <v>513444.68</v>
          </cell>
        </row>
        <row r="53">
          <cell r="A53">
            <v>1402</v>
          </cell>
          <cell r="B53">
            <v>4</v>
          </cell>
          <cell r="C53" t="str">
            <v>DEUDORES VARIOS</v>
          </cell>
          <cell r="D53">
            <v>1235193.5</v>
          </cell>
          <cell r="E53">
            <v>1103170.19</v>
          </cell>
          <cell r="F53">
            <v>1377859.52</v>
          </cell>
          <cell r="G53">
            <v>1594628.78</v>
          </cell>
          <cell r="H53">
            <v>1728887</v>
          </cell>
          <cell r="I53">
            <v>2222856</v>
          </cell>
          <cell r="J53">
            <v>2310215.41</v>
          </cell>
          <cell r="K53">
            <v>2399725.9</v>
          </cell>
          <cell r="L53">
            <v>2474041.29</v>
          </cell>
          <cell r="M53">
            <v>2650797.63</v>
          </cell>
          <cell r="N53">
            <v>2792749.18</v>
          </cell>
          <cell r="O53">
            <v>868638.51</v>
          </cell>
        </row>
        <row r="54">
          <cell r="A54">
            <v>1403</v>
          </cell>
          <cell r="B54">
            <v>4</v>
          </cell>
          <cell r="C54" t="str">
            <v>DIFERIDOS</v>
          </cell>
          <cell r="D54">
            <v>322533.05</v>
          </cell>
          <cell r="E54">
            <v>312327.67999999999</v>
          </cell>
          <cell r="F54">
            <v>286700.65999999997</v>
          </cell>
          <cell r="G54">
            <v>534140.61</v>
          </cell>
          <cell r="H54">
            <v>526413.06000000006</v>
          </cell>
          <cell r="I54">
            <v>516369.3</v>
          </cell>
          <cell r="J54">
            <v>68901.240000000005</v>
          </cell>
          <cell r="K54">
            <v>52695.09</v>
          </cell>
          <cell r="L54">
            <v>68930.080000000002</v>
          </cell>
          <cell r="M54">
            <v>78802.06</v>
          </cell>
          <cell r="N54">
            <v>83596.84</v>
          </cell>
          <cell r="O54">
            <v>443360.13</v>
          </cell>
        </row>
        <row r="55">
          <cell r="A55">
            <v>2101</v>
          </cell>
          <cell r="B55">
            <v>4</v>
          </cell>
          <cell r="C55" t="str">
            <v>DE RIESGOS EN CURSO</v>
          </cell>
          <cell r="D55">
            <v>1873702.46</v>
          </cell>
          <cell r="E55">
            <v>2074250.95</v>
          </cell>
          <cell r="F55">
            <v>2202989.52</v>
          </cell>
          <cell r="G55">
            <v>2003016.91</v>
          </cell>
          <cell r="H55">
            <v>1955325</v>
          </cell>
          <cell r="I55">
            <v>2014101.92</v>
          </cell>
          <cell r="J55">
            <v>2023081.38</v>
          </cell>
          <cell r="K55">
            <v>1871822.25</v>
          </cell>
          <cell r="L55">
            <v>2180825.9700000002</v>
          </cell>
          <cell r="M55">
            <v>2324215.6800000002</v>
          </cell>
          <cell r="N55">
            <v>2402826.1800000002</v>
          </cell>
          <cell r="O55">
            <v>2351048.12</v>
          </cell>
        </row>
        <row r="56">
          <cell r="A56">
            <v>2102</v>
          </cell>
          <cell r="B56">
            <v>4</v>
          </cell>
          <cell r="C56" t="str">
            <v>RESERVAS MATEMATICAS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2103</v>
          </cell>
          <cell r="B57">
            <v>4</v>
          </cell>
          <cell r="C57" t="str">
            <v>RESERVAS PARA OBLIGACIONES DE</v>
          </cell>
          <cell r="D57">
            <v>1177833.94</v>
          </cell>
          <cell r="E57">
            <v>1375644.6</v>
          </cell>
          <cell r="F57">
            <v>1256624.72</v>
          </cell>
          <cell r="G57">
            <v>1337407.1599999999</v>
          </cell>
          <cell r="H57">
            <v>1199956.02</v>
          </cell>
          <cell r="I57">
            <v>1237108.1299999999</v>
          </cell>
          <cell r="J57">
            <v>1312242.42</v>
          </cell>
          <cell r="K57">
            <v>1365965.44</v>
          </cell>
          <cell r="L57">
            <v>1261209.99</v>
          </cell>
          <cell r="M57">
            <v>1159914.43</v>
          </cell>
          <cell r="N57">
            <v>1061382.02</v>
          </cell>
          <cell r="O57">
            <v>1047516.49</v>
          </cell>
        </row>
        <row r="58">
          <cell r="A58">
            <v>2104</v>
          </cell>
          <cell r="B58">
            <v>4</v>
          </cell>
          <cell r="C58" t="str">
            <v xml:space="preserve">RESERVAS DESVIACION DE SINIESTRALIDAD Y </v>
          </cell>
          <cell r="D58">
            <v>132.96</v>
          </cell>
          <cell r="E58">
            <v>462.51</v>
          </cell>
          <cell r="F58">
            <v>920.99</v>
          </cell>
          <cell r="G58">
            <v>4573.84</v>
          </cell>
          <cell r="H58">
            <v>5134.6499999999996</v>
          </cell>
          <cell r="I58">
            <v>6242.72</v>
          </cell>
          <cell r="J58">
            <v>7550.65</v>
          </cell>
          <cell r="K58">
            <v>8554.16</v>
          </cell>
          <cell r="L58">
            <v>9400.49</v>
          </cell>
          <cell r="M58">
            <v>9366.1299999999992</v>
          </cell>
          <cell r="N58">
            <v>10475.049999999999</v>
          </cell>
          <cell r="O58">
            <v>11390</v>
          </cell>
        </row>
        <row r="59">
          <cell r="A59">
            <v>2105</v>
          </cell>
          <cell r="B59">
            <v>4</v>
          </cell>
          <cell r="C59" t="str">
            <v>OTRAS RESERVAS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2201</v>
          </cell>
          <cell r="B60">
            <v>4</v>
          </cell>
          <cell r="C60" t="str">
            <v>Primas por Pagar Reaseguros Cedidos</v>
          </cell>
          <cell r="D60">
            <v>5994175.75</v>
          </cell>
          <cell r="E60">
            <v>5381569.8900000006</v>
          </cell>
          <cell r="F60">
            <v>4051558.29</v>
          </cell>
          <cell r="G60">
            <v>4275569.2300000004</v>
          </cell>
          <cell r="H60">
            <v>5030282.28</v>
          </cell>
          <cell r="I60">
            <v>4611261.01</v>
          </cell>
          <cell r="J60">
            <v>4631743.3499999996</v>
          </cell>
          <cell r="K60">
            <v>4233182.93</v>
          </cell>
          <cell r="L60">
            <v>4573503.6500000004</v>
          </cell>
          <cell r="M60">
            <v>5007326.28</v>
          </cell>
          <cell r="N60">
            <v>5479811.5</v>
          </cell>
          <cell r="O60">
            <v>6571801.2300000004</v>
          </cell>
        </row>
        <row r="61">
          <cell r="A61">
            <v>2202</v>
          </cell>
          <cell r="B61">
            <v>4</v>
          </cell>
          <cell r="C61" t="str">
            <v>Acreedores por Siniestros Reaseguros Aceptados</v>
          </cell>
          <cell r="D61">
            <v>27762</v>
          </cell>
          <cell r="E61">
            <v>26713.38</v>
          </cell>
          <cell r="F61">
            <v>198666.65</v>
          </cell>
          <cell r="G61">
            <v>248736.11</v>
          </cell>
          <cell r="H61">
            <v>107727.9</v>
          </cell>
          <cell r="I61">
            <v>31303.07</v>
          </cell>
          <cell r="J61">
            <v>35277.519999999997</v>
          </cell>
          <cell r="K61">
            <v>110906.83</v>
          </cell>
          <cell r="L61">
            <v>47959.38</v>
          </cell>
          <cell r="M61">
            <v>47533.7</v>
          </cell>
          <cell r="N61">
            <v>50382.44</v>
          </cell>
          <cell r="O61">
            <v>49275.68</v>
          </cell>
        </row>
        <row r="62">
          <cell r="A62">
            <v>2203</v>
          </cell>
          <cell r="B62">
            <v>4</v>
          </cell>
          <cell r="C62" t="str">
            <v>Primas por Pagar Coaseguros Cedidos</v>
          </cell>
          <cell r="D62">
            <v>386313.86</v>
          </cell>
          <cell r="E62">
            <v>366544.58</v>
          </cell>
          <cell r="F62">
            <v>535620.89</v>
          </cell>
          <cell r="G62">
            <v>318934.49</v>
          </cell>
          <cell r="H62">
            <v>294061.63</v>
          </cell>
          <cell r="I62">
            <v>301932.53000000003</v>
          </cell>
          <cell r="J62">
            <v>226279.02</v>
          </cell>
          <cell r="K62">
            <v>175013.53</v>
          </cell>
          <cell r="L62">
            <v>183812.41</v>
          </cell>
          <cell r="M62">
            <v>152701.01</v>
          </cell>
          <cell r="N62">
            <v>232563.12</v>
          </cell>
          <cell r="O62">
            <v>498085.62</v>
          </cell>
        </row>
        <row r="63">
          <cell r="A63">
            <v>2204</v>
          </cell>
          <cell r="B63">
            <v>4</v>
          </cell>
          <cell r="C63" t="str">
            <v>Acreedores por Siniestros Coaseguros Aceptados</v>
          </cell>
          <cell r="D63">
            <v>73534.22</v>
          </cell>
          <cell r="E63">
            <v>69930</v>
          </cell>
          <cell r="F63">
            <v>84796.79</v>
          </cell>
          <cell r="G63">
            <v>99178.31</v>
          </cell>
          <cell r="H63">
            <v>78257.600000000006</v>
          </cell>
          <cell r="I63">
            <v>78987.78</v>
          </cell>
          <cell r="J63">
            <v>89998.6</v>
          </cell>
          <cell r="K63">
            <v>135378.32999999999</v>
          </cell>
          <cell r="L63">
            <v>137282.74</v>
          </cell>
          <cell r="M63">
            <v>132492.03</v>
          </cell>
          <cell r="N63">
            <v>138145.69</v>
          </cell>
          <cell r="O63">
            <v>136712.81</v>
          </cell>
        </row>
        <row r="64">
          <cell r="A64">
            <v>2301</v>
          </cell>
          <cell r="B64">
            <v>4</v>
          </cell>
          <cell r="C64" t="str">
            <v>Primas por Pagar Asegurados</v>
          </cell>
          <cell r="D64">
            <v>204004.45</v>
          </cell>
          <cell r="E64">
            <v>77612.02</v>
          </cell>
          <cell r="F64">
            <v>52924.02</v>
          </cell>
          <cell r="G64">
            <v>380428.87</v>
          </cell>
          <cell r="H64">
            <v>313002.09000000003</v>
          </cell>
          <cell r="I64">
            <v>276709.09000000003</v>
          </cell>
          <cell r="J64">
            <v>120687.93</v>
          </cell>
          <cell r="K64">
            <v>124436.48</v>
          </cell>
          <cell r="L64">
            <v>97597.18</v>
          </cell>
          <cell r="M64">
            <v>219541.07</v>
          </cell>
          <cell r="N64">
            <v>261086.8</v>
          </cell>
          <cell r="O64">
            <v>396842.91</v>
          </cell>
        </row>
        <row r="65">
          <cell r="A65">
            <v>2302</v>
          </cell>
          <cell r="B65">
            <v>4</v>
          </cell>
          <cell r="C65" t="str">
            <v>Otras Primas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2401</v>
          </cell>
          <cell r="B66">
            <v>4</v>
          </cell>
          <cell r="C66" t="str">
            <v>Corto Plazo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2402</v>
          </cell>
          <cell r="B67">
            <v>4</v>
          </cell>
          <cell r="C67" t="str">
            <v>Largo Plazo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2501</v>
          </cell>
          <cell r="B68">
            <v>4</v>
          </cell>
          <cell r="C68" t="str">
            <v>IMPUESTOS, RETENCIONES Y CONTRIBUCIONES</v>
          </cell>
          <cell r="D68">
            <v>1211612.3799999999</v>
          </cell>
          <cell r="E68">
            <v>1084624.0900000001</v>
          </cell>
          <cell r="F68">
            <v>1260521.29</v>
          </cell>
          <cell r="G68">
            <v>607763.06999999995</v>
          </cell>
          <cell r="H68">
            <v>489278.37</v>
          </cell>
          <cell r="I68">
            <v>451529.53</v>
          </cell>
          <cell r="J68">
            <v>430334.94</v>
          </cell>
          <cell r="K68">
            <v>362479.06</v>
          </cell>
          <cell r="L68">
            <v>583411.94999999995</v>
          </cell>
          <cell r="M68">
            <v>489533.59</v>
          </cell>
          <cell r="N68">
            <v>471326.75</v>
          </cell>
          <cell r="O68">
            <v>1575369.14</v>
          </cell>
        </row>
        <row r="69">
          <cell r="A69">
            <v>2502</v>
          </cell>
          <cell r="B69">
            <v>4</v>
          </cell>
          <cell r="C69" t="str">
            <v>CUENTAS POR PAGAR AL PERSONAL</v>
          </cell>
          <cell r="D69">
            <v>791316.54</v>
          </cell>
          <cell r="E69">
            <v>823826.71</v>
          </cell>
          <cell r="F69">
            <v>909809.02</v>
          </cell>
          <cell r="G69">
            <v>516634.56</v>
          </cell>
          <cell r="H69">
            <v>618782.34</v>
          </cell>
          <cell r="I69">
            <v>696777.96</v>
          </cell>
          <cell r="J69">
            <v>813027.15</v>
          </cell>
          <cell r="K69">
            <v>883820.11</v>
          </cell>
          <cell r="L69">
            <v>1042035.87</v>
          </cell>
          <cell r="M69">
            <v>1126643.05</v>
          </cell>
          <cell r="N69">
            <v>1146066.97</v>
          </cell>
          <cell r="O69">
            <v>1040722.23</v>
          </cell>
        </row>
        <row r="70">
          <cell r="A70">
            <v>2590</v>
          </cell>
          <cell r="B70">
            <v>4</v>
          </cell>
          <cell r="C70" t="str">
            <v>OTROS PASIVOS POR PAGAR</v>
          </cell>
          <cell r="D70">
            <v>3903851.33</v>
          </cell>
          <cell r="E70">
            <v>4314392.6100000003</v>
          </cell>
          <cell r="F70">
            <v>4172712.33</v>
          </cell>
          <cell r="G70">
            <v>4900370.38</v>
          </cell>
          <cell r="H70">
            <v>4491940.99</v>
          </cell>
          <cell r="I70">
            <v>5023942.6399999997</v>
          </cell>
          <cell r="J70">
            <v>3623437.01</v>
          </cell>
          <cell r="K70">
            <v>2950180.38</v>
          </cell>
          <cell r="L70">
            <v>3046781.94</v>
          </cell>
          <cell r="M70">
            <v>3378981.35</v>
          </cell>
          <cell r="N70">
            <v>2995245.47</v>
          </cell>
          <cell r="O70">
            <v>2732891.38</v>
          </cell>
        </row>
        <row r="71">
          <cell r="A71">
            <v>3101</v>
          </cell>
          <cell r="B71">
            <v>4</v>
          </cell>
          <cell r="C71" t="str">
            <v>CAPITAL PAGADO</v>
          </cell>
          <cell r="D71">
            <v>2270000</v>
          </cell>
          <cell r="E71">
            <v>2270000</v>
          </cell>
          <cell r="F71">
            <v>2270000</v>
          </cell>
          <cell r="G71">
            <v>2270000</v>
          </cell>
          <cell r="H71">
            <v>2270000</v>
          </cell>
          <cell r="I71">
            <v>2270000</v>
          </cell>
          <cell r="J71">
            <v>2270000</v>
          </cell>
          <cell r="K71">
            <v>2270000</v>
          </cell>
          <cell r="L71">
            <v>2270000</v>
          </cell>
          <cell r="M71">
            <v>2270000</v>
          </cell>
          <cell r="N71">
            <v>2270000</v>
          </cell>
          <cell r="O71">
            <v>2270000</v>
          </cell>
        </row>
        <row r="72">
          <cell r="A72">
            <v>3102</v>
          </cell>
          <cell r="B72">
            <v>4</v>
          </cell>
          <cell r="C72" t="str">
            <v>CAPITAL OPERATIVO(SUCURSALES DE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3201</v>
          </cell>
          <cell r="B73">
            <v>4</v>
          </cell>
          <cell r="C73" t="str">
            <v>LEGALES</v>
          </cell>
          <cell r="D73">
            <v>939389.04</v>
          </cell>
          <cell r="E73">
            <v>939389.04</v>
          </cell>
          <cell r="F73">
            <v>939389.04</v>
          </cell>
          <cell r="G73">
            <v>939389.04</v>
          </cell>
          <cell r="H73">
            <v>939389.04</v>
          </cell>
          <cell r="I73">
            <v>939389.04</v>
          </cell>
          <cell r="J73">
            <v>939389.04</v>
          </cell>
          <cell r="K73">
            <v>939389.04</v>
          </cell>
          <cell r="L73">
            <v>939389.04</v>
          </cell>
          <cell r="M73">
            <v>939389.04</v>
          </cell>
          <cell r="N73">
            <v>939389.04</v>
          </cell>
          <cell r="O73">
            <v>1135000</v>
          </cell>
        </row>
        <row r="74">
          <cell r="A74">
            <v>3202</v>
          </cell>
          <cell r="B74">
            <v>4</v>
          </cell>
          <cell r="C74" t="str">
            <v>ESPECIALES</v>
          </cell>
          <cell r="D74">
            <v>3655107.54</v>
          </cell>
          <cell r="E74">
            <v>3655107.54</v>
          </cell>
          <cell r="F74">
            <v>3655107.54</v>
          </cell>
          <cell r="G74">
            <v>3655107.54</v>
          </cell>
          <cell r="H74">
            <v>3655107.54</v>
          </cell>
          <cell r="I74">
            <v>3655107.54</v>
          </cell>
          <cell r="J74">
            <v>5482953.1700000009</v>
          </cell>
          <cell r="K74">
            <v>5482953.1700000009</v>
          </cell>
          <cell r="L74">
            <v>5482953.1700000009</v>
          </cell>
          <cell r="M74">
            <v>5482953.1700000009</v>
          </cell>
          <cell r="N74">
            <v>5482953.1700000009</v>
          </cell>
          <cell r="O74">
            <v>5482953.1700000009</v>
          </cell>
        </row>
        <row r="75">
          <cell r="A75">
            <v>3203</v>
          </cell>
          <cell r="B75">
            <v>4</v>
          </cell>
          <cell r="C75" t="str">
            <v>REVALORIZACION DEL PATRIMONIO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3204</v>
          </cell>
          <cell r="B76">
            <v>4</v>
          </cell>
          <cell r="C76" t="str">
            <v>DIVIDENDOS ACCION</v>
          </cell>
          <cell r="D76">
            <v>359040.27</v>
          </cell>
          <cell r="E76">
            <v>359040.27</v>
          </cell>
          <cell r="F76">
            <v>359040.27</v>
          </cell>
          <cell r="G76">
            <v>359040.27</v>
          </cell>
          <cell r="H76">
            <v>359040.27</v>
          </cell>
          <cell r="I76">
            <v>359040.27</v>
          </cell>
          <cell r="J76">
            <v>359040.27</v>
          </cell>
          <cell r="K76">
            <v>359040.27</v>
          </cell>
          <cell r="L76">
            <v>359040.27</v>
          </cell>
          <cell r="M76">
            <v>359040.27</v>
          </cell>
          <cell r="N76">
            <v>359040.27</v>
          </cell>
          <cell r="O76">
            <v>359040.27</v>
          </cell>
        </row>
        <row r="77">
          <cell r="A77">
            <v>3205</v>
          </cell>
          <cell r="B77">
            <v>4</v>
          </cell>
          <cell r="C77" t="str">
            <v>Otras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3206</v>
          </cell>
          <cell r="B78">
            <v>4</v>
          </cell>
          <cell r="C78" t="str">
            <v>RESERVA DE CAPITAL</v>
          </cell>
          <cell r="D78">
            <v>426224.61</v>
          </cell>
          <cell r="E78">
            <v>426224.61</v>
          </cell>
          <cell r="F78">
            <v>426224.61</v>
          </cell>
          <cell r="G78">
            <v>426224.61</v>
          </cell>
          <cell r="H78">
            <v>426224.61</v>
          </cell>
          <cell r="I78">
            <v>426224.61</v>
          </cell>
          <cell r="J78">
            <v>426224.61</v>
          </cell>
          <cell r="K78">
            <v>426224.61</v>
          </cell>
          <cell r="L78">
            <v>426224.61</v>
          </cell>
          <cell r="M78">
            <v>426224.61</v>
          </cell>
          <cell r="N78">
            <v>426224.61</v>
          </cell>
          <cell r="O78">
            <v>426224.61</v>
          </cell>
        </row>
        <row r="79">
          <cell r="A79">
            <v>3401</v>
          </cell>
          <cell r="B79">
            <v>4</v>
          </cell>
          <cell r="C79" t="str">
            <v>ACUMULADOS</v>
          </cell>
          <cell r="D79">
            <v>1829535</v>
          </cell>
          <cell r="E79">
            <v>1829535</v>
          </cell>
          <cell r="F79">
            <v>1829535</v>
          </cell>
          <cell r="G79">
            <v>1827845.63</v>
          </cell>
          <cell r="H79">
            <v>1827845.63</v>
          </cell>
          <cell r="I79">
            <v>1827845.63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3402</v>
          </cell>
          <cell r="B80">
            <v>4</v>
          </cell>
          <cell r="C80" t="str">
            <v>DEL EJERCICIO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3083063.22</v>
          </cell>
        </row>
        <row r="81">
          <cell r="A81">
            <v>4101</v>
          </cell>
          <cell r="B81">
            <v>4</v>
          </cell>
          <cell r="C81" t="str">
            <v>DEL PERSONAL</v>
          </cell>
          <cell r="D81">
            <v>192020.57</v>
          </cell>
          <cell r="E81">
            <v>376065.36</v>
          </cell>
          <cell r="F81">
            <v>572371.42000000004</v>
          </cell>
          <cell r="G81">
            <v>803809.38</v>
          </cell>
          <cell r="H81">
            <v>1044001.34</v>
          </cell>
          <cell r="I81">
            <v>1245495.8400000001</v>
          </cell>
          <cell r="J81">
            <v>1509314.37</v>
          </cell>
          <cell r="K81">
            <v>1711280.44</v>
          </cell>
          <cell r="L81">
            <v>1981967.73</v>
          </cell>
          <cell r="M81">
            <v>2207829.0299999998</v>
          </cell>
          <cell r="N81">
            <v>2406789.3199999998</v>
          </cell>
          <cell r="O81">
            <v>2561741.42</v>
          </cell>
        </row>
        <row r="82">
          <cell r="A82">
            <v>4102</v>
          </cell>
          <cell r="B82">
            <v>4</v>
          </cell>
          <cell r="C82" t="str">
            <v>VARIOS</v>
          </cell>
          <cell r="D82">
            <v>89476.24</v>
          </cell>
          <cell r="E82">
            <v>226433.64</v>
          </cell>
          <cell r="F82">
            <v>329480.68</v>
          </cell>
          <cell r="G82">
            <v>450343.81</v>
          </cell>
          <cell r="H82">
            <v>568644.47</v>
          </cell>
          <cell r="I82">
            <v>688846.62</v>
          </cell>
          <cell r="J82">
            <v>783246.9</v>
          </cell>
          <cell r="K82">
            <v>901678.98</v>
          </cell>
          <cell r="L82">
            <v>1007258.83</v>
          </cell>
          <cell r="M82">
            <v>1138805.1299999999</v>
          </cell>
          <cell r="N82">
            <v>1254968.75</v>
          </cell>
          <cell r="O82">
            <v>1441533.07</v>
          </cell>
        </row>
        <row r="83">
          <cell r="A83">
            <v>4201</v>
          </cell>
          <cell r="B83">
            <v>4</v>
          </cell>
          <cell r="C83" t="str">
            <v>POR SEGUROS</v>
          </cell>
          <cell r="D83">
            <v>260669.35</v>
          </cell>
          <cell r="E83">
            <v>543834.32999999996</v>
          </cell>
          <cell r="F83">
            <v>892316.49</v>
          </cell>
          <cell r="G83">
            <v>1448753.61</v>
          </cell>
          <cell r="H83">
            <v>1765336.4</v>
          </cell>
          <cell r="I83">
            <v>2085128.83</v>
          </cell>
          <cell r="J83">
            <v>2369810.73</v>
          </cell>
          <cell r="K83">
            <v>2588097.98</v>
          </cell>
          <cell r="L83">
            <v>3107201.32</v>
          </cell>
          <cell r="M83">
            <v>3410033.13</v>
          </cell>
          <cell r="N83">
            <v>3722102.94</v>
          </cell>
          <cell r="O83">
            <v>4077492.84</v>
          </cell>
        </row>
        <row r="84">
          <cell r="A84">
            <v>4202</v>
          </cell>
          <cell r="B84">
            <v>4</v>
          </cell>
          <cell r="C84" t="str">
            <v>POR COASEGUROS</v>
          </cell>
          <cell r="D84">
            <v>33021.64</v>
          </cell>
          <cell r="E84">
            <v>33083.06</v>
          </cell>
          <cell r="F84">
            <v>36564.5</v>
          </cell>
          <cell r="G84">
            <v>101983.34</v>
          </cell>
          <cell r="H84">
            <v>115359.18</v>
          </cell>
          <cell r="I84">
            <v>138803.32</v>
          </cell>
          <cell r="J84">
            <v>188480.71</v>
          </cell>
          <cell r="K84">
            <v>229558.28</v>
          </cell>
          <cell r="L84">
            <v>252884.03</v>
          </cell>
          <cell r="M84">
            <v>296264.3</v>
          </cell>
          <cell r="N84">
            <v>334702.03000000003</v>
          </cell>
          <cell r="O84">
            <v>345170.31</v>
          </cell>
        </row>
        <row r="85">
          <cell r="A85">
            <v>4203</v>
          </cell>
          <cell r="B85">
            <v>4</v>
          </cell>
          <cell r="C85" t="str">
            <v>POR REASEGUROS ACEPTADOS</v>
          </cell>
          <cell r="D85">
            <v>744.72</v>
          </cell>
          <cell r="E85">
            <v>39396.11</v>
          </cell>
          <cell r="F85">
            <v>144400.26999999999</v>
          </cell>
          <cell r="G85">
            <v>145611.09</v>
          </cell>
          <cell r="H85">
            <v>165596.28</v>
          </cell>
          <cell r="I85">
            <v>161507.57</v>
          </cell>
          <cell r="J85">
            <v>177177.79</v>
          </cell>
          <cell r="K85">
            <v>251716.52</v>
          </cell>
          <cell r="L85">
            <v>266436.09999999998</v>
          </cell>
          <cell r="M85">
            <v>305740.37</v>
          </cell>
          <cell r="N85">
            <v>318470.34000000003</v>
          </cell>
          <cell r="O85">
            <v>295534.94</v>
          </cell>
        </row>
        <row r="86">
          <cell r="A86">
            <v>4204</v>
          </cell>
          <cell r="B86">
            <v>4</v>
          </cell>
          <cell r="C86" t="str">
            <v>POR OTROS CONCEPTOS</v>
          </cell>
          <cell r="D86">
            <v>64480.52</v>
          </cell>
          <cell r="E86">
            <v>77119.56</v>
          </cell>
          <cell r="F86">
            <v>210101.77</v>
          </cell>
          <cell r="G86">
            <v>283682.59000000003</v>
          </cell>
          <cell r="H86">
            <v>362243.59</v>
          </cell>
          <cell r="I86">
            <v>417818.93</v>
          </cell>
          <cell r="J86">
            <v>501873.14</v>
          </cell>
          <cell r="K86">
            <v>594936.01</v>
          </cell>
          <cell r="L86">
            <v>632637.27</v>
          </cell>
          <cell r="M86">
            <v>741302.28</v>
          </cell>
          <cell r="N86">
            <v>842574.99</v>
          </cell>
          <cell r="O86">
            <v>881393.41</v>
          </cell>
        </row>
        <row r="87">
          <cell r="A87">
            <v>4301</v>
          </cell>
          <cell r="B87">
            <v>4</v>
          </cell>
          <cell r="C87" t="str">
            <v>EN EL PAIS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4302</v>
          </cell>
          <cell r="B88">
            <v>4</v>
          </cell>
          <cell r="C88" t="str">
            <v>AL EXTERIOR</v>
          </cell>
          <cell r="D88">
            <v>81806.86</v>
          </cell>
          <cell r="E88">
            <v>172197.19</v>
          </cell>
          <cell r="F88">
            <v>251168.26</v>
          </cell>
          <cell r="G88">
            <v>325208.89</v>
          </cell>
          <cell r="H88">
            <v>422282.71</v>
          </cell>
          <cell r="I88">
            <v>506521.53</v>
          </cell>
          <cell r="J88">
            <v>594872.93000000005</v>
          </cell>
          <cell r="K88">
            <v>679403.08</v>
          </cell>
          <cell r="L88">
            <v>760196.78</v>
          </cell>
          <cell r="M88">
            <v>847097.76</v>
          </cell>
          <cell r="N88">
            <v>937725.57</v>
          </cell>
          <cell r="O88">
            <v>1091185.79</v>
          </cell>
        </row>
        <row r="89">
          <cell r="A89">
            <v>4401</v>
          </cell>
          <cell r="B89">
            <v>4</v>
          </cell>
          <cell r="C89" t="str">
            <v>EN EL PAIS</v>
          </cell>
          <cell r="D89">
            <v>5551.69</v>
          </cell>
          <cell r="E89">
            <v>12510.34</v>
          </cell>
          <cell r="F89">
            <v>23638.85</v>
          </cell>
          <cell r="G89">
            <v>82618.7</v>
          </cell>
          <cell r="H89">
            <v>88184.75</v>
          </cell>
          <cell r="I89">
            <v>98536.52</v>
          </cell>
          <cell r="J89">
            <v>104149.89</v>
          </cell>
          <cell r="K89">
            <v>104232.18</v>
          </cell>
          <cell r="L89">
            <v>281631.63</v>
          </cell>
          <cell r="M89">
            <v>292525.48</v>
          </cell>
          <cell r="N89">
            <v>297279.12</v>
          </cell>
          <cell r="O89">
            <v>302030.78000000003</v>
          </cell>
        </row>
        <row r="90">
          <cell r="A90">
            <v>4402</v>
          </cell>
          <cell r="B90">
            <v>4</v>
          </cell>
          <cell r="C90" t="str">
            <v>AL EXTERIOR</v>
          </cell>
          <cell r="D90">
            <v>1633672</v>
          </cell>
          <cell r="E90">
            <v>2716690.9</v>
          </cell>
          <cell r="F90">
            <v>4992565.5199999996</v>
          </cell>
          <cell r="G90">
            <v>6877607.9299999997</v>
          </cell>
          <cell r="H90">
            <v>9377008.9700000007</v>
          </cell>
          <cell r="I90">
            <v>10865095.43</v>
          </cell>
          <cell r="J90">
            <v>13530256.76</v>
          </cell>
          <cell r="K90">
            <v>14710027.700000001</v>
          </cell>
          <cell r="L90">
            <v>16637641.330000002</v>
          </cell>
          <cell r="M90">
            <v>18178702.82</v>
          </cell>
          <cell r="N90">
            <v>19634208.649999999</v>
          </cell>
          <cell r="O90">
            <v>22082654.82</v>
          </cell>
        </row>
        <row r="91">
          <cell r="A91">
            <v>4501</v>
          </cell>
          <cell r="B91">
            <v>4</v>
          </cell>
          <cell r="C91" t="str">
            <v>POR ANULACIONES</v>
          </cell>
          <cell r="D91">
            <v>460359.53</v>
          </cell>
          <cell r="E91">
            <v>880343.27</v>
          </cell>
          <cell r="F91">
            <v>1224860.97</v>
          </cell>
          <cell r="G91">
            <v>2379320.7999999998</v>
          </cell>
          <cell r="H91">
            <v>2712623.86</v>
          </cell>
          <cell r="I91">
            <v>4488215.76</v>
          </cell>
          <cell r="J91">
            <v>5043397.71</v>
          </cell>
          <cell r="K91">
            <v>5399905.54</v>
          </cell>
          <cell r="L91">
            <v>5759407.4299999997</v>
          </cell>
          <cell r="M91">
            <v>5891278.2999999998</v>
          </cell>
          <cell r="N91">
            <v>6144222.7600000007</v>
          </cell>
          <cell r="O91">
            <v>6406544.4500000002</v>
          </cell>
        </row>
        <row r="92">
          <cell r="A92">
            <v>4502</v>
          </cell>
          <cell r="B92">
            <v>4</v>
          </cell>
          <cell r="C92" t="str">
            <v>POR CANCELACIONES</v>
          </cell>
          <cell r="D92">
            <v>71655.179999999993</v>
          </cell>
          <cell r="E92">
            <v>71674.649999999994</v>
          </cell>
          <cell r="F92">
            <v>72973.009999999995</v>
          </cell>
          <cell r="G92">
            <v>77043.509999999995</v>
          </cell>
          <cell r="H92">
            <v>193171.05</v>
          </cell>
          <cell r="I92">
            <v>200016.83</v>
          </cell>
          <cell r="J92">
            <v>233329.14</v>
          </cell>
          <cell r="K92">
            <v>233383.98</v>
          </cell>
          <cell r="L92">
            <v>934581.31</v>
          </cell>
          <cell r="M92">
            <v>937787.41</v>
          </cell>
          <cell r="N92">
            <v>1181675.1399999999</v>
          </cell>
          <cell r="O92">
            <v>1199911.51</v>
          </cell>
        </row>
        <row r="93">
          <cell r="A93">
            <v>4503</v>
          </cell>
          <cell r="B93">
            <v>4</v>
          </cell>
          <cell r="C93" t="str">
            <v>DEVOLUCIONES DE PRIMAS DE</v>
          </cell>
          <cell r="D93">
            <v>0.57999999999999996</v>
          </cell>
          <cell r="E93">
            <v>7.08</v>
          </cell>
          <cell r="F93">
            <v>16791.36</v>
          </cell>
          <cell r="G93">
            <v>23537.86</v>
          </cell>
          <cell r="H93">
            <v>34642.629999999997</v>
          </cell>
          <cell r="I93">
            <v>56747.24</v>
          </cell>
          <cell r="J93">
            <v>137265.97</v>
          </cell>
          <cell r="K93">
            <v>145157.41</v>
          </cell>
          <cell r="L93">
            <v>145402.01</v>
          </cell>
          <cell r="M93">
            <v>165066.5</v>
          </cell>
          <cell r="N93">
            <v>220603.33</v>
          </cell>
          <cell r="O93">
            <v>319175.98</v>
          </cell>
        </row>
        <row r="94">
          <cell r="A94">
            <v>4504</v>
          </cell>
          <cell r="B94">
            <v>4</v>
          </cell>
          <cell r="C94" t="str">
            <v>CANCELACIONES POR NO CADUCIDAD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4505</v>
          </cell>
          <cell r="B95">
            <v>4</v>
          </cell>
          <cell r="C95" t="str">
            <v>VENCIMIENTOS DOTALES VIDA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4506</v>
          </cell>
          <cell r="B96">
            <v>4</v>
          </cell>
          <cell r="C96" t="str">
            <v>RESCATES VIDA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4507</v>
          </cell>
          <cell r="B97">
            <v>4</v>
          </cell>
          <cell r="C97" t="str">
            <v>PAGOS RENTA VIDA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4508</v>
          </cell>
          <cell r="B98">
            <v>4</v>
          </cell>
          <cell r="C98" t="str">
            <v>DIVIDENDOS DE LOS ASEGURADOS VIDA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4601</v>
          </cell>
          <cell r="B99">
            <v>4</v>
          </cell>
          <cell r="C99" t="str">
            <v>DE SEGUROS</v>
          </cell>
          <cell r="D99">
            <v>1102028</v>
          </cell>
          <cell r="E99">
            <v>1862363.78</v>
          </cell>
          <cell r="F99">
            <v>3959367.5</v>
          </cell>
          <cell r="G99">
            <v>4807189.47</v>
          </cell>
          <cell r="H99">
            <v>5878878.5699999994</v>
          </cell>
          <cell r="I99">
            <v>6779187.6200000001</v>
          </cell>
          <cell r="J99">
            <v>8572738.9499999993</v>
          </cell>
          <cell r="K99">
            <v>9551101.8900000006</v>
          </cell>
          <cell r="L99">
            <v>10388867.290000001</v>
          </cell>
          <cell r="M99">
            <v>11913513.450000001</v>
          </cell>
          <cell r="N99">
            <v>13007642.039999999</v>
          </cell>
          <cell r="O99">
            <v>13804264.74</v>
          </cell>
        </row>
        <row r="100">
          <cell r="A100">
            <v>4602</v>
          </cell>
          <cell r="B100">
            <v>4</v>
          </cell>
          <cell r="C100" t="str">
            <v>DE COASEGUROS</v>
          </cell>
          <cell r="D100">
            <v>47715.53</v>
          </cell>
          <cell r="E100">
            <v>77093.460000000006</v>
          </cell>
          <cell r="F100">
            <v>96886.44</v>
          </cell>
          <cell r="G100">
            <v>126284.51</v>
          </cell>
          <cell r="H100">
            <v>133373.98000000001</v>
          </cell>
          <cell r="I100">
            <v>150851.41</v>
          </cell>
          <cell r="J100">
            <v>209247.84</v>
          </cell>
          <cell r="K100">
            <v>263973.14</v>
          </cell>
          <cell r="L100">
            <v>307926.68</v>
          </cell>
          <cell r="M100">
            <v>337850.84</v>
          </cell>
          <cell r="N100">
            <v>352502.93</v>
          </cell>
          <cell r="O100">
            <v>370683.51</v>
          </cell>
        </row>
        <row r="101">
          <cell r="A101">
            <v>4603</v>
          </cell>
          <cell r="B101">
            <v>4</v>
          </cell>
          <cell r="C101" t="str">
            <v>DE REASEGUROS ACEPTADOS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350</v>
          </cell>
          <cell r="N101">
            <v>350</v>
          </cell>
          <cell r="O101">
            <v>350</v>
          </cell>
        </row>
        <row r="102">
          <cell r="A102">
            <v>4604</v>
          </cell>
          <cell r="B102">
            <v>4</v>
          </cell>
          <cell r="C102" t="str">
            <v>GASTOS LIQUIDACIONES DE SINIESTROS</v>
          </cell>
          <cell r="D102">
            <v>37352.639999999999</v>
          </cell>
          <cell r="E102">
            <v>74120.31</v>
          </cell>
          <cell r="F102">
            <v>109280.56</v>
          </cell>
          <cell r="G102">
            <v>146874.64000000001</v>
          </cell>
          <cell r="H102">
            <v>181203.48</v>
          </cell>
          <cell r="I102">
            <v>217629.67</v>
          </cell>
          <cell r="J102">
            <v>309365.57</v>
          </cell>
          <cell r="K102">
            <v>364273.09</v>
          </cell>
          <cell r="L102">
            <v>420969.61</v>
          </cell>
          <cell r="M102">
            <v>479275.65</v>
          </cell>
          <cell r="N102">
            <v>507209.63</v>
          </cell>
          <cell r="O102">
            <v>558736.07999999996</v>
          </cell>
        </row>
        <row r="103">
          <cell r="A103">
            <v>4605</v>
          </cell>
          <cell r="B103">
            <v>4</v>
          </cell>
          <cell r="C103" t="str">
            <v>PARTICIPACION DE REASEGURADORES EN SALVAMENTOS</v>
          </cell>
          <cell r="D103">
            <v>13643</v>
          </cell>
          <cell r="E103">
            <v>29675</v>
          </cell>
          <cell r="F103">
            <v>37622.04</v>
          </cell>
          <cell r="G103">
            <v>78637.039999999994</v>
          </cell>
          <cell r="H103">
            <v>108058.54</v>
          </cell>
          <cell r="I103">
            <v>131966.26</v>
          </cell>
          <cell r="J103">
            <v>161643.95000000001</v>
          </cell>
          <cell r="K103">
            <v>189436.33</v>
          </cell>
          <cell r="L103">
            <v>219781.94</v>
          </cell>
          <cell r="M103">
            <v>257171.48</v>
          </cell>
          <cell r="N103">
            <v>300990.49</v>
          </cell>
          <cell r="O103">
            <v>315163.65999999997</v>
          </cell>
        </row>
        <row r="104">
          <cell r="A104">
            <v>4701</v>
          </cell>
          <cell r="B104">
            <v>4</v>
          </cell>
          <cell r="C104" t="str">
            <v>INTERESES PAGADOS</v>
          </cell>
          <cell r="D104">
            <v>3642.71</v>
          </cell>
          <cell r="E104">
            <v>10883.21</v>
          </cell>
          <cell r="F104">
            <v>21512.32</v>
          </cell>
          <cell r="G104">
            <v>25043.29</v>
          </cell>
          <cell r="H104">
            <v>28560.43</v>
          </cell>
          <cell r="I104">
            <v>34394.26</v>
          </cell>
          <cell r="J104">
            <v>43149.03</v>
          </cell>
          <cell r="K104">
            <v>47502.32</v>
          </cell>
          <cell r="L104">
            <v>54933.16</v>
          </cell>
          <cell r="M104">
            <v>58484.66</v>
          </cell>
          <cell r="N104">
            <v>64565.760000000002</v>
          </cell>
          <cell r="O104">
            <v>71708.27</v>
          </cell>
        </row>
        <row r="105">
          <cell r="A105">
            <v>4702</v>
          </cell>
          <cell r="B105">
            <v>4</v>
          </cell>
          <cell r="C105" t="str">
            <v>Otros</v>
          </cell>
          <cell r="D105">
            <v>1973.31</v>
          </cell>
          <cell r="E105">
            <v>6792.61</v>
          </cell>
          <cell r="F105">
            <v>13073.76</v>
          </cell>
          <cell r="G105">
            <v>17159.79</v>
          </cell>
          <cell r="H105">
            <v>22965.91</v>
          </cell>
          <cell r="I105">
            <v>28370.43</v>
          </cell>
          <cell r="J105">
            <v>33444.46</v>
          </cell>
          <cell r="K105">
            <v>38893.08</v>
          </cell>
          <cell r="L105">
            <v>44163.38</v>
          </cell>
          <cell r="M105">
            <v>49576.4</v>
          </cell>
          <cell r="N105">
            <v>56610.59</v>
          </cell>
          <cell r="O105">
            <v>67666.289999999994</v>
          </cell>
        </row>
        <row r="106">
          <cell r="A106">
            <v>4703</v>
          </cell>
          <cell r="B106">
            <v>4</v>
          </cell>
          <cell r="C106" t="str">
            <v>PROVISIONES, AMORTIZACIONES Y</v>
          </cell>
          <cell r="D106">
            <v>14176.47</v>
          </cell>
          <cell r="E106">
            <v>28310.98</v>
          </cell>
          <cell r="F106">
            <v>42459.44</v>
          </cell>
          <cell r="G106">
            <v>59262.42</v>
          </cell>
          <cell r="H106">
            <v>75026.899999999994</v>
          </cell>
          <cell r="I106">
            <v>90781.14</v>
          </cell>
          <cell r="J106">
            <v>106344.24</v>
          </cell>
          <cell r="K106">
            <v>123090.16</v>
          </cell>
          <cell r="L106">
            <v>140033.96</v>
          </cell>
          <cell r="M106">
            <v>151837.07999999999</v>
          </cell>
          <cell r="N106">
            <v>164020.75</v>
          </cell>
          <cell r="O106">
            <v>185962.52</v>
          </cell>
        </row>
        <row r="107">
          <cell r="A107">
            <v>4704</v>
          </cell>
          <cell r="B107">
            <v>4</v>
          </cell>
          <cell r="C107" t="str">
            <v>CONTRIBUCIONES E IMPUESTOS</v>
          </cell>
          <cell r="D107">
            <v>651</v>
          </cell>
          <cell r="E107">
            <v>21599.33</v>
          </cell>
          <cell r="F107">
            <v>29257.27</v>
          </cell>
          <cell r="G107">
            <v>30093.64</v>
          </cell>
          <cell r="H107">
            <v>46234.54</v>
          </cell>
          <cell r="I107">
            <v>51857.2</v>
          </cell>
          <cell r="J107">
            <v>56413.64</v>
          </cell>
          <cell r="K107">
            <v>58218.64</v>
          </cell>
          <cell r="L107">
            <v>61587.839999999997</v>
          </cell>
          <cell r="M107">
            <v>68351.62</v>
          </cell>
          <cell r="N107">
            <v>101802.22</v>
          </cell>
          <cell r="O107">
            <v>103607.22</v>
          </cell>
        </row>
        <row r="108">
          <cell r="A108">
            <v>4705</v>
          </cell>
          <cell r="B108">
            <v>4</v>
          </cell>
          <cell r="C108" t="str">
            <v>Resultado por Exposición a la Inflación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4801</v>
          </cell>
          <cell r="B109">
            <v>4</v>
          </cell>
          <cell r="C109" t="str">
            <v>PARA CUENTAS DUDOSAS</v>
          </cell>
          <cell r="D109">
            <v>0</v>
          </cell>
          <cell r="E109">
            <v>0</v>
          </cell>
          <cell r="F109">
            <v>42989.73</v>
          </cell>
          <cell r="G109">
            <v>42989.73</v>
          </cell>
          <cell r="H109">
            <v>42989.73</v>
          </cell>
          <cell r="I109">
            <v>152546.64000000001</v>
          </cell>
          <cell r="J109">
            <v>152546.64000000001</v>
          </cell>
          <cell r="K109">
            <v>152546.64000000001</v>
          </cell>
          <cell r="L109">
            <v>153622.43</v>
          </cell>
          <cell r="M109">
            <v>153622.43</v>
          </cell>
          <cell r="N109">
            <v>153622.43</v>
          </cell>
          <cell r="O109">
            <v>351746.43</v>
          </cell>
        </row>
        <row r="110">
          <cell r="A110">
            <v>4802</v>
          </cell>
          <cell r="B110">
            <v>4</v>
          </cell>
          <cell r="C110" t="str">
            <v>PARA DIVIDENDOS DE ASEGURADOS VIDA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4803</v>
          </cell>
          <cell r="B111">
            <v>4</v>
          </cell>
          <cell r="C111" t="str">
            <v>PARA MATEMATICAS DE VIDA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4804</v>
          </cell>
          <cell r="B112">
            <v>4</v>
          </cell>
          <cell r="C112" t="str">
            <v>DE SEGUROS DE VIDA CON CUENTA UNICA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4805</v>
          </cell>
          <cell r="B113">
            <v>4</v>
          </cell>
          <cell r="C113" t="str">
            <v>PARA RIESGOS EN CURSO</v>
          </cell>
          <cell r="D113">
            <v>1850995.16</v>
          </cell>
          <cell r="E113">
            <v>3869534.09</v>
          </cell>
          <cell r="F113">
            <v>5883694.0200000005</v>
          </cell>
          <cell r="G113">
            <v>7838628.7000000002</v>
          </cell>
          <cell r="H113">
            <v>9758672.8900000006</v>
          </cell>
          <cell r="I113">
            <v>11728804.26</v>
          </cell>
          <cell r="J113">
            <v>13687173.65</v>
          </cell>
          <cell r="K113">
            <v>15525183.99</v>
          </cell>
          <cell r="L113">
            <v>17666308.849999998</v>
          </cell>
          <cell r="M113">
            <v>19945888.73</v>
          </cell>
          <cell r="N113">
            <v>22308430.199999999</v>
          </cell>
          <cell r="O113">
            <v>24616056.330000002</v>
          </cell>
        </row>
        <row r="114">
          <cell r="A114">
            <v>4806</v>
          </cell>
          <cell r="B114">
            <v>4</v>
          </cell>
          <cell r="C114" t="str">
            <v>PARA SINIESTROS PENDIENTES</v>
          </cell>
          <cell r="D114">
            <v>737618.63</v>
          </cell>
          <cell r="E114">
            <v>1544600.83</v>
          </cell>
          <cell r="F114">
            <v>2373938.16</v>
          </cell>
          <cell r="G114">
            <v>3108642.92</v>
          </cell>
          <cell r="H114">
            <v>3813667.01</v>
          </cell>
          <cell r="I114">
            <v>4490955.05</v>
          </cell>
          <cell r="J114">
            <v>5333420</v>
          </cell>
          <cell r="K114">
            <v>6085793.2699999996</v>
          </cell>
          <cell r="L114">
            <v>6700089.9500000002</v>
          </cell>
          <cell r="M114">
            <v>7482210.4400000004</v>
          </cell>
          <cell r="N114">
            <v>8144214.9400000004</v>
          </cell>
          <cell r="O114">
            <v>8787810.3900000006</v>
          </cell>
        </row>
        <row r="115">
          <cell r="A115">
            <v>4807</v>
          </cell>
          <cell r="B115">
            <v>4</v>
          </cell>
          <cell r="C115" t="str">
            <v xml:space="preserve">PARA SINIESTROS OCURRIDOS Y NO </v>
          </cell>
          <cell r="D115">
            <v>645559.06000000006</v>
          </cell>
          <cell r="E115">
            <v>1359440.14</v>
          </cell>
          <cell r="F115">
            <v>2058613.6</v>
          </cell>
          <cell r="G115">
            <v>2755349.43</v>
          </cell>
          <cell r="H115">
            <v>3392911.45</v>
          </cell>
          <cell r="I115">
            <v>4012088.45</v>
          </cell>
          <cell r="J115">
            <v>4640655.3099999996</v>
          </cell>
          <cell r="K115">
            <v>5271829.58</v>
          </cell>
          <cell r="L115">
            <v>5872065.5899999999</v>
          </cell>
          <cell r="M115">
            <v>6432864.0200000005</v>
          </cell>
          <cell r="N115">
            <v>7028568.4100000001</v>
          </cell>
          <cell r="O115">
            <v>7552092.9900000002</v>
          </cell>
        </row>
        <row r="116">
          <cell r="A116">
            <v>4808</v>
          </cell>
          <cell r="B116">
            <v>4</v>
          </cell>
          <cell r="C116" t="str">
            <v>PARA DESVIACION DE SINIESTRALIDAD Y</v>
          </cell>
          <cell r="D116">
            <v>132.96</v>
          </cell>
          <cell r="E116">
            <v>595.47</v>
          </cell>
          <cell r="F116">
            <v>1516.46</v>
          </cell>
          <cell r="G116">
            <v>6090.3</v>
          </cell>
          <cell r="H116">
            <v>11224.95</v>
          </cell>
          <cell r="I116">
            <v>17467.669999999998</v>
          </cell>
          <cell r="J116">
            <v>25018.32</v>
          </cell>
          <cell r="K116">
            <v>33572.480000000003</v>
          </cell>
          <cell r="L116">
            <v>42972.97</v>
          </cell>
          <cell r="M116">
            <v>52339.1</v>
          </cell>
          <cell r="N116">
            <v>62814.15</v>
          </cell>
          <cell r="O116">
            <v>74204.149999999994</v>
          </cell>
        </row>
        <row r="117">
          <cell r="A117">
            <v>4809</v>
          </cell>
          <cell r="B117">
            <v>4</v>
          </cell>
          <cell r="C117" t="str">
            <v>OTRAS RESERVAS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4901</v>
          </cell>
          <cell r="B118">
            <v>4</v>
          </cell>
          <cell r="C118" t="str">
            <v>Utilidades</v>
          </cell>
          <cell r="O118">
            <v>4370475.8899999997</v>
          </cell>
        </row>
        <row r="119">
          <cell r="A119">
            <v>5101</v>
          </cell>
          <cell r="B119">
            <v>4</v>
          </cell>
          <cell r="C119" t="str">
            <v>DE SEGUROS DIRECTOS</v>
          </cell>
          <cell r="D119">
            <v>3521656.57</v>
          </cell>
          <cell r="E119">
            <v>6276627.6899999995</v>
          </cell>
          <cell r="F119">
            <v>9970700.7400000002</v>
          </cell>
          <cell r="G119">
            <v>14312429.57</v>
          </cell>
          <cell r="H119">
            <v>18303486.520000003</v>
          </cell>
          <cell r="I119">
            <v>22730686.280000001</v>
          </cell>
          <cell r="J119">
            <v>27380483.080000002</v>
          </cell>
          <cell r="K119">
            <v>29964528.32</v>
          </cell>
          <cell r="L119">
            <v>34821911.909999996</v>
          </cell>
          <cell r="M119">
            <v>37945648.719999999</v>
          </cell>
          <cell r="N119">
            <v>41442370.320000008</v>
          </cell>
          <cell r="O119">
            <v>45542810.469999999</v>
          </cell>
        </row>
        <row r="120">
          <cell r="A120">
            <v>5102</v>
          </cell>
          <cell r="B120">
            <v>4</v>
          </cell>
          <cell r="C120" t="str">
            <v>DE REASEGUROS ACEPTADOS</v>
          </cell>
          <cell r="D120">
            <v>25712.63</v>
          </cell>
          <cell r="E120">
            <v>244385.97</v>
          </cell>
          <cell r="F120">
            <v>670564.32999999996</v>
          </cell>
          <cell r="G120">
            <v>686588.41</v>
          </cell>
          <cell r="H120">
            <v>891750.48</v>
          </cell>
          <cell r="I120">
            <v>1171069.47</v>
          </cell>
          <cell r="J120">
            <v>1327534.6000000001</v>
          </cell>
          <cell r="K120">
            <v>1467739.64</v>
          </cell>
          <cell r="L120">
            <v>1540655.04</v>
          </cell>
          <cell r="M120">
            <v>1746364.84</v>
          </cell>
          <cell r="N120">
            <v>1849857.02</v>
          </cell>
          <cell r="O120">
            <v>2115716.2599999998</v>
          </cell>
        </row>
        <row r="121">
          <cell r="A121">
            <v>5201</v>
          </cell>
          <cell r="B121">
            <v>4</v>
          </cell>
          <cell r="C121" t="str">
            <v>POR SEGUROS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5202</v>
          </cell>
          <cell r="B122">
            <v>4</v>
          </cell>
          <cell r="C122" t="str">
            <v>POR COASEGUROS</v>
          </cell>
          <cell r="D122">
            <v>3045.55</v>
          </cell>
          <cell r="E122">
            <v>6942.85</v>
          </cell>
          <cell r="F122">
            <v>11828.58</v>
          </cell>
          <cell r="G122">
            <v>15857.22</v>
          </cell>
          <cell r="H122">
            <v>18808.919999999998</v>
          </cell>
          <cell r="I122">
            <v>22801.87</v>
          </cell>
          <cell r="J122">
            <v>26637.96</v>
          </cell>
          <cell r="K122">
            <v>29941.61</v>
          </cell>
          <cell r="L122">
            <v>32939.589999999997</v>
          </cell>
          <cell r="M122">
            <v>35825.22</v>
          </cell>
          <cell r="N122">
            <v>38584.559999999998</v>
          </cell>
          <cell r="O122">
            <v>42631.199999999997</v>
          </cell>
        </row>
        <row r="123">
          <cell r="A123">
            <v>5203</v>
          </cell>
          <cell r="B123">
            <v>4</v>
          </cell>
          <cell r="C123" t="str">
            <v>POR REASEGUROS CEDIDOS</v>
          </cell>
          <cell r="D123">
            <v>321464.61</v>
          </cell>
          <cell r="E123">
            <v>637026.41</v>
          </cell>
          <cell r="F123">
            <v>1185779.75</v>
          </cell>
          <cell r="G123">
            <v>1573348.89</v>
          </cell>
          <cell r="H123">
            <v>1963938.43</v>
          </cell>
          <cell r="I123">
            <v>2309381.9500000002</v>
          </cell>
          <cell r="J123">
            <v>3226763.05</v>
          </cell>
          <cell r="K123">
            <v>3547838.74</v>
          </cell>
          <cell r="L123">
            <v>4060430.13</v>
          </cell>
          <cell r="M123">
            <v>4394796.03</v>
          </cell>
          <cell r="N123">
            <v>4707715.21</v>
          </cell>
          <cell r="O123">
            <v>4169651.65</v>
          </cell>
        </row>
        <row r="124">
          <cell r="A124">
            <v>5204</v>
          </cell>
          <cell r="B124">
            <v>4</v>
          </cell>
          <cell r="C124" t="str">
            <v>POR OTROS CONCEPTOS</v>
          </cell>
          <cell r="D124">
            <v>0</v>
          </cell>
          <cell r="E124">
            <v>0</v>
          </cell>
          <cell r="F124">
            <v>128211.5</v>
          </cell>
          <cell r="G124">
            <v>497552.52</v>
          </cell>
          <cell r="H124">
            <v>570160.98</v>
          </cell>
          <cell r="I124">
            <v>636579.27</v>
          </cell>
          <cell r="J124">
            <v>404275.26</v>
          </cell>
          <cell r="K124">
            <v>438133.45</v>
          </cell>
          <cell r="L124">
            <v>498074.24</v>
          </cell>
          <cell r="M124">
            <v>563930.74</v>
          </cell>
          <cell r="N124">
            <v>594919.43999999994</v>
          </cell>
          <cell r="O124">
            <v>903591.1</v>
          </cell>
        </row>
        <row r="125">
          <cell r="A125">
            <v>5301</v>
          </cell>
          <cell r="B125">
            <v>4</v>
          </cell>
          <cell r="C125" t="str">
            <v>RECUPERACIONES DE REASEGUROS</v>
          </cell>
          <cell r="D125">
            <v>551203.44999999995</v>
          </cell>
          <cell r="E125">
            <v>783630.09</v>
          </cell>
          <cell r="F125">
            <v>2094442.81</v>
          </cell>
          <cell r="G125">
            <v>2435264.64</v>
          </cell>
          <cell r="H125">
            <v>2924386.94</v>
          </cell>
          <cell r="I125">
            <v>3336216.01</v>
          </cell>
          <cell r="J125">
            <v>4632226.8499999996</v>
          </cell>
          <cell r="K125">
            <v>5150355.3099999996</v>
          </cell>
          <cell r="L125">
            <v>5525860.4499999993</v>
          </cell>
          <cell r="M125">
            <v>6421196.9699999997</v>
          </cell>
          <cell r="N125">
            <v>6864701.0999999996</v>
          </cell>
          <cell r="O125">
            <v>7195028</v>
          </cell>
        </row>
        <row r="126">
          <cell r="A126">
            <v>5302</v>
          </cell>
          <cell r="B126">
            <v>4</v>
          </cell>
          <cell r="C126" t="str">
            <v>RECUPERACIONES DE COASEGUROS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5303</v>
          </cell>
          <cell r="B127">
            <v>4</v>
          </cell>
          <cell r="C127" t="str">
            <v>SALVAMENTOS DE SEGUROS DIRECTOS</v>
          </cell>
          <cell r="D127">
            <v>17200</v>
          </cell>
          <cell r="E127">
            <v>33000</v>
          </cell>
          <cell r="F127">
            <v>51800</v>
          </cell>
          <cell r="G127">
            <v>91350</v>
          </cell>
          <cell r="H127">
            <v>121150</v>
          </cell>
          <cell r="I127">
            <v>151250</v>
          </cell>
          <cell r="J127">
            <v>191250</v>
          </cell>
          <cell r="K127">
            <v>223672.9</v>
          </cell>
          <cell r="L127">
            <v>249622.9</v>
          </cell>
          <cell r="M127">
            <v>280472.90000000002</v>
          </cell>
          <cell r="N127">
            <v>346425.4</v>
          </cell>
          <cell r="O127">
            <v>359770.4</v>
          </cell>
        </row>
        <row r="128">
          <cell r="A128">
            <v>5304</v>
          </cell>
          <cell r="B128">
            <v>4</v>
          </cell>
          <cell r="C128" t="str">
            <v>SALVAMENTOS DE COASEGUROS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5305</v>
          </cell>
          <cell r="B129">
            <v>4</v>
          </cell>
          <cell r="C129" t="str">
            <v>SALVAMENTOS DE REASEGUROS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5401</v>
          </cell>
          <cell r="B130">
            <v>4</v>
          </cell>
          <cell r="C130" t="str">
            <v>DE RENTA FIJA</v>
          </cell>
          <cell r="D130">
            <v>13205.48</v>
          </cell>
          <cell r="E130">
            <v>25181.17</v>
          </cell>
          <cell r="F130">
            <v>38867.64</v>
          </cell>
          <cell r="G130">
            <v>51698.59</v>
          </cell>
          <cell r="H130">
            <v>64379.71</v>
          </cell>
          <cell r="I130">
            <v>76509.009999999995</v>
          </cell>
          <cell r="J130">
            <v>96555.04</v>
          </cell>
          <cell r="K130">
            <v>108293.61</v>
          </cell>
          <cell r="L130">
            <v>120032.18</v>
          </cell>
          <cell r="M130">
            <v>131770.79</v>
          </cell>
          <cell r="N130">
            <v>143509.42000000001</v>
          </cell>
          <cell r="O130">
            <v>155035.34</v>
          </cell>
        </row>
        <row r="131">
          <cell r="A131">
            <v>5402</v>
          </cell>
          <cell r="B131">
            <v>4</v>
          </cell>
          <cell r="C131" t="str">
            <v>EN EL SISTEMA FINANCIERO</v>
          </cell>
          <cell r="D131">
            <v>7696.31</v>
          </cell>
          <cell r="E131">
            <v>53679.09</v>
          </cell>
          <cell r="F131">
            <v>86458.22</v>
          </cell>
          <cell r="G131">
            <v>117158.67</v>
          </cell>
          <cell r="H131">
            <v>188030.79</v>
          </cell>
          <cell r="I131">
            <v>218649.7</v>
          </cell>
          <cell r="J131">
            <v>259478.62</v>
          </cell>
          <cell r="K131">
            <v>297575.40000000002</v>
          </cell>
          <cell r="L131">
            <v>383599.11</v>
          </cell>
          <cell r="M131">
            <v>418365.7</v>
          </cell>
          <cell r="N131">
            <v>484537.05</v>
          </cell>
          <cell r="O131">
            <v>526329.19999999995</v>
          </cell>
        </row>
        <row r="132">
          <cell r="A132">
            <v>5403</v>
          </cell>
          <cell r="B132">
            <v>4</v>
          </cell>
          <cell r="C132" t="str">
            <v>EN COMPAÑIAS ANONIMAS</v>
          </cell>
          <cell r="D132">
            <v>2761.19</v>
          </cell>
          <cell r="E132">
            <v>5454.97</v>
          </cell>
          <cell r="F132">
            <v>9571.64</v>
          </cell>
          <cell r="G132">
            <v>14897.06</v>
          </cell>
          <cell r="H132">
            <v>20936.48</v>
          </cell>
          <cell r="I132">
            <v>26653.15</v>
          </cell>
          <cell r="J132">
            <v>27464.26</v>
          </cell>
          <cell r="K132">
            <v>32680.76</v>
          </cell>
          <cell r="L132">
            <v>37574.519999999997</v>
          </cell>
          <cell r="M132">
            <v>42062.71</v>
          </cell>
          <cell r="N132">
            <v>46456.27</v>
          </cell>
          <cell r="O132">
            <v>53718.559999999998</v>
          </cell>
        </row>
        <row r="133">
          <cell r="A133">
            <v>5404</v>
          </cell>
          <cell r="B133">
            <v>4</v>
          </cell>
          <cell r="C133" t="str">
            <v>EN EL EXTRANJERO</v>
          </cell>
          <cell r="D133">
            <v>6547.85</v>
          </cell>
          <cell r="E133">
            <v>9143.69</v>
          </cell>
          <cell r="F133">
            <v>12126.33</v>
          </cell>
          <cell r="G133">
            <v>14981.42</v>
          </cell>
          <cell r="H133">
            <v>15698.15</v>
          </cell>
          <cell r="I133">
            <v>15786.55</v>
          </cell>
          <cell r="J133">
            <v>16337.32</v>
          </cell>
          <cell r="K133">
            <v>17378.18</v>
          </cell>
          <cell r="L133">
            <v>17532.759999999998</v>
          </cell>
          <cell r="M133">
            <v>19606.580000000002</v>
          </cell>
          <cell r="N133">
            <v>22263.1</v>
          </cell>
          <cell r="O133">
            <v>25590.05</v>
          </cell>
        </row>
        <row r="134">
          <cell r="A134">
            <v>5405</v>
          </cell>
          <cell r="B134">
            <v>4</v>
          </cell>
          <cell r="C134" t="str">
            <v>DE PRESTAMOS SOBRE POLIZAS DE VIDA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5501</v>
          </cell>
          <cell r="B135">
            <v>4</v>
          </cell>
          <cell r="C135" t="str">
            <v>Intereses sobre obligaciones</v>
          </cell>
          <cell r="D135">
            <v>739.55</v>
          </cell>
          <cell r="E135">
            <v>4369.4399999999996</v>
          </cell>
          <cell r="F135">
            <v>4956.22</v>
          </cell>
          <cell r="G135">
            <v>6470.47</v>
          </cell>
          <cell r="H135">
            <v>7239.37</v>
          </cell>
          <cell r="I135">
            <v>7546.77</v>
          </cell>
          <cell r="J135">
            <v>7726.93</v>
          </cell>
          <cell r="K135">
            <v>8208.19</v>
          </cell>
          <cell r="L135">
            <v>16950.580000000002</v>
          </cell>
          <cell r="M135">
            <v>17261.77</v>
          </cell>
          <cell r="N135">
            <v>19627.55</v>
          </cell>
          <cell r="O135">
            <v>21926.959999999999</v>
          </cell>
        </row>
        <row r="136">
          <cell r="A136">
            <v>5502</v>
          </cell>
          <cell r="B136">
            <v>4</v>
          </cell>
          <cell r="C136" t="str">
            <v>Dividendos de acciones</v>
          </cell>
          <cell r="D136">
            <v>2839.41</v>
          </cell>
          <cell r="E136">
            <v>5678.82</v>
          </cell>
          <cell r="F136">
            <v>5678.82</v>
          </cell>
          <cell r="G136">
            <v>5678.82</v>
          </cell>
          <cell r="H136">
            <v>6402.54</v>
          </cell>
          <cell r="I136">
            <v>6402.54</v>
          </cell>
          <cell r="J136">
            <v>14920.77</v>
          </cell>
          <cell r="K136">
            <v>22131.27</v>
          </cell>
          <cell r="L136">
            <v>25736.52</v>
          </cell>
          <cell r="M136">
            <v>25736.52</v>
          </cell>
          <cell r="N136">
            <v>32947.019999999997</v>
          </cell>
          <cell r="O136">
            <v>32947.019999999997</v>
          </cell>
        </row>
        <row r="137">
          <cell r="A137">
            <v>5503</v>
          </cell>
          <cell r="B137">
            <v>4</v>
          </cell>
          <cell r="C137" t="str">
            <v>Otros</v>
          </cell>
          <cell r="D137">
            <v>547</v>
          </cell>
          <cell r="E137">
            <v>1422.45</v>
          </cell>
          <cell r="F137">
            <v>2257.5700000000002</v>
          </cell>
          <cell r="G137">
            <v>2875</v>
          </cell>
          <cell r="H137">
            <v>3392.13</v>
          </cell>
          <cell r="I137">
            <v>4343.71</v>
          </cell>
          <cell r="J137">
            <v>4862.87</v>
          </cell>
          <cell r="K137">
            <v>5308.99</v>
          </cell>
          <cell r="L137">
            <v>11211.25</v>
          </cell>
          <cell r="M137">
            <v>11549.51</v>
          </cell>
          <cell r="N137">
            <v>7832.81</v>
          </cell>
          <cell r="O137">
            <v>8637.34</v>
          </cell>
        </row>
        <row r="138">
          <cell r="A138">
            <v>5601</v>
          </cell>
          <cell r="B138">
            <v>4</v>
          </cell>
          <cell r="C138" t="str">
            <v>POR VENTA, SORTEO O VENCIMIENTO DE</v>
          </cell>
          <cell r="D138">
            <v>22311.98</v>
          </cell>
          <cell r="E138">
            <v>22311.98</v>
          </cell>
          <cell r="F138">
            <v>22311.98</v>
          </cell>
          <cell r="G138">
            <v>22311.98</v>
          </cell>
          <cell r="H138">
            <v>37012.400000000001</v>
          </cell>
          <cell r="I138">
            <v>40766.449999999997</v>
          </cell>
          <cell r="J138">
            <v>40766.449999999997</v>
          </cell>
          <cell r="K138">
            <v>40766.449999999997</v>
          </cell>
          <cell r="L138">
            <v>44014.11</v>
          </cell>
          <cell r="M138">
            <v>44213.31</v>
          </cell>
          <cell r="N138">
            <v>44654.45</v>
          </cell>
          <cell r="O138">
            <v>48408.52</v>
          </cell>
        </row>
        <row r="139">
          <cell r="A139">
            <v>5602</v>
          </cell>
          <cell r="B139">
            <v>4</v>
          </cell>
          <cell r="C139" t="str">
            <v>Por venta de activos fijos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1</v>
          </cell>
          <cell r="I139">
            <v>1</v>
          </cell>
          <cell r="J139">
            <v>1</v>
          </cell>
          <cell r="K139">
            <v>1</v>
          </cell>
          <cell r="L139">
            <v>1</v>
          </cell>
          <cell r="M139">
            <v>1</v>
          </cell>
          <cell r="N139">
            <v>1</v>
          </cell>
          <cell r="O139">
            <v>1</v>
          </cell>
        </row>
        <row r="140">
          <cell r="A140">
            <v>5603</v>
          </cell>
          <cell r="B140">
            <v>4</v>
          </cell>
          <cell r="C140" t="str">
            <v>Por diferencia de cambio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5604</v>
          </cell>
          <cell r="B141">
            <v>4</v>
          </cell>
          <cell r="C141" t="str">
            <v>POR DEUDAS O PERDIDAS RECUPERADAS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5605</v>
          </cell>
          <cell r="B142">
            <v>4</v>
          </cell>
          <cell r="C142" t="str">
            <v>POR OTROS CONCEPTOS</v>
          </cell>
          <cell r="D142">
            <v>8798.41</v>
          </cell>
          <cell r="E142">
            <v>19452.150000000001</v>
          </cell>
          <cell r="F142">
            <v>29687.39</v>
          </cell>
          <cell r="G142">
            <v>54756.99</v>
          </cell>
          <cell r="H142">
            <v>88405.19</v>
          </cell>
          <cell r="I142">
            <v>108294.47</v>
          </cell>
          <cell r="J142">
            <v>121286.51</v>
          </cell>
          <cell r="K142">
            <v>144439.57999999999</v>
          </cell>
          <cell r="L142">
            <v>180709.53</v>
          </cell>
          <cell r="M142">
            <v>208725.01</v>
          </cell>
          <cell r="N142">
            <v>187715.23</v>
          </cell>
          <cell r="O142">
            <v>204440.22</v>
          </cell>
        </row>
        <row r="143">
          <cell r="A143">
            <v>5606</v>
          </cell>
          <cell r="B143">
            <v>4</v>
          </cell>
          <cell r="C143" t="str">
            <v>Resultados por Exposición a la Inflación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5701</v>
          </cell>
          <cell r="B144">
            <v>4</v>
          </cell>
          <cell r="C144" t="str">
            <v>DE DIVIDENDOS DE ASEGURADOS VIDA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5702</v>
          </cell>
          <cell r="B145">
            <v>4</v>
          </cell>
          <cell r="C145" t="str">
            <v>DE RESERVAS MATEMÁTICAS DE VIDA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5703</v>
          </cell>
          <cell r="B146">
            <v>4</v>
          </cell>
          <cell r="C146" t="str">
            <v>DE SEGUROS DE VIDA CON CUENTA UNICA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5704</v>
          </cell>
          <cell r="B147">
            <v>4</v>
          </cell>
          <cell r="C147" t="str">
            <v>DE RIESGOS EN CURSO</v>
          </cell>
          <cell r="D147">
            <v>1798165.55</v>
          </cell>
          <cell r="E147">
            <v>3616155.99</v>
          </cell>
          <cell r="F147">
            <v>5501577.3499999996</v>
          </cell>
          <cell r="G147">
            <v>7656484.6399999997</v>
          </cell>
          <cell r="H147">
            <v>9624220.7400000002</v>
          </cell>
          <cell r="I147">
            <v>11535575.189999999</v>
          </cell>
          <cell r="J147">
            <v>13484965.120000001</v>
          </cell>
          <cell r="K147">
            <v>15474234.59</v>
          </cell>
          <cell r="L147">
            <v>17306355.73</v>
          </cell>
          <cell r="M147">
            <v>19442545.899999999</v>
          </cell>
          <cell r="N147">
            <v>21726476.870000001</v>
          </cell>
          <cell r="O147">
            <v>24085881.059999999</v>
          </cell>
        </row>
        <row r="148">
          <cell r="A148">
            <v>5705</v>
          </cell>
          <cell r="B148">
            <v>4</v>
          </cell>
          <cell r="C148" t="str">
            <v>DE SINIESTROS PENDIENTES</v>
          </cell>
          <cell r="D148">
            <v>708899.95</v>
          </cell>
          <cell r="E148">
            <v>1386393.51</v>
          </cell>
          <cell r="F148">
            <v>2320043.1</v>
          </cell>
          <cell r="G148">
            <v>2971527.79</v>
          </cell>
          <cell r="H148">
            <v>3754829.21</v>
          </cell>
          <cell r="I148">
            <v>4376580.12</v>
          </cell>
          <cell r="J148">
            <v>5153300.6399999997</v>
          </cell>
          <cell r="K148">
            <v>5854558.3000000007</v>
          </cell>
          <cell r="L148">
            <v>6542672.1700000009</v>
          </cell>
          <cell r="M148">
            <v>7386650.6400000006</v>
          </cell>
          <cell r="N148">
            <v>8182093.5100000007</v>
          </cell>
          <cell r="O148">
            <v>8767374.6799999997</v>
          </cell>
        </row>
        <row r="149">
          <cell r="A149">
            <v>5706</v>
          </cell>
          <cell r="B149">
            <v>4</v>
          </cell>
          <cell r="C149" t="str">
            <v>DE SINIESTROS OCURRIDOS Y NO</v>
          </cell>
          <cell r="D149">
            <v>639174.46</v>
          </cell>
          <cell r="E149">
            <v>1284733.52</v>
          </cell>
          <cell r="F149">
            <v>1998614.6</v>
          </cell>
          <cell r="G149">
            <v>2697788.06</v>
          </cell>
          <cell r="H149">
            <v>3394523.89</v>
          </cell>
          <cell r="I149">
            <v>4032085.91</v>
          </cell>
          <cell r="J149">
            <v>4651262.91</v>
          </cell>
          <cell r="K149">
            <v>5279829.7699999996</v>
          </cell>
          <cell r="L149">
            <v>5911004.04</v>
          </cell>
          <cell r="M149">
            <v>6511240.0499999998</v>
          </cell>
          <cell r="N149">
            <v>7072038.4800000004</v>
          </cell>
          <cell r="O149">
            <v>7667742.8700000001</v>
          </cell>
        </row>
        <row r="150">
          <cell r="A150">
            <v>5707</v>
          </cell>
          <cell r="B150">
            <v>4</v>
          </cell>
          <cell r="C150" t="str">
            <v>DE DESVIACION DE SINIESTRALIDAD Y</v>
          </cell>
          <cell r="D150">
            <v>31399.26</v>
          </cell>
          <cell r="E150">
            <v>31532.22</v>
          </cell>
          <cell r="F150">
            <v>31994.73</v>
          </cell>
          <cell r="G150">
            <v>32915.72</v>
          </cell>
          <cell r="H150">
            <v>37489.56</v>
          </cell>
          <cell r="I150">
            <v>42624.21</v>
          </cell>
          <cell r="J150">
            <v>48866.93</v>
          </cell>
          <cell r="K150">
            <v>56417.58</v>
          </cell>
          <cell r="L150">
            <v>64971.74</v>
          </cell>
          <cell r="M150">
            <v>74372.23</v>
          </cell>
          <cell r="N150">
            <v>83738.36</v>
          </cell>
          <cell r="O150">
            <v>94213.41</v>
          </cell>
        </row>
        <row r="151">
          <cell r="A151">
            <v>5708</v>
          </cell>
          <cell r="B151">
            <v>4</v>
          </cell>
          <cell r="C151" t="str">
            <v>OTRAS RESERVAS</v>
          </cell>
          <cell r="D151">
            <v>0</v>
          </cell>
          <cell r="E151">
            <v>0</v>
          </cell>
          <cell r="F151">
            <v>50224.42</v>
          </cell>
          <cell r="G151">
            <v>50224.42</v>
          </cell>
          <cell r="H151">
            <v>50224.42</v>
          </cell>
          <cell r="I151">
            <v>65275.5</v>
          </cell>
          <cell r="J151">
            <v>65275.5</v>
          </cell>
          <cell r="K151">
            <v>65275.5</v>
          </cell>
          <cell r="L151">
            <v>212192.17</v>
          </cell>
          <cell r="M151">
            <v>212192.17</v>
          </cell>
          <cell r="N151">
            <v>212192.17</v>
          </cell>
          <cell r="O151">
            <v>213452.48</v>
          </cell>
        </row>
        <row r="152">
          <cell r="A152">
            <v>5801</v>
          </cell>
          <cell r="B152">
            <v>4</v>
          </cell>
          <cell r="C152" t="str">
            <v>PERDIDAS</v>
          </cell>
          <cell r="O152">
            <v>0</v>
          </cell>
        </row>
        <row r="153">
          <cell r="A153">
            <v>7101</v>
          </cell>
          <cell r="B153">
            <v>4</v>
          </cell>
          <cell r="C153" t="str">
            <v>Valores en Custodia</v>
          </cell>
          <cell r="D153">
            <v>2674973.0499999998</v>
          </cell>
          <cell r="E153">
            <v>2824973.05</v>
          </cell>
          <cell r="F153">
            <v>3151973.05</v>
          </cell>
          <cell r="G153">
            <v>3339473.05</v>
          </cell>
          <cell r="H153">
            <v>3164473.05</v>
          </cell>
          <cell r="I153">
            <v>3269506.05</v>
          </cell>
          <cell r="J153">
            <v>3498671.05</v>
          </cell>
          <cell r="K153">
            <v>3223671.05</v>
          </cell>
          <cell r="L153">
            <v>2886171.05</v>
          </cell>
          <cell r="M153">
            <v>2848671.05</v>
          </cell>
          <cell r="N153">
            <v>2773671.05</v>
          </cell>
          <cell r="O153">
            <v>2811188.97</v>
          </cell>
        </row>
        <row r="154">
          <cell r="A154">
            <v>7102</v>
          </cell>
          <cell r="B154">
            <v>4</v>
          </cell>
          <cell r="C154" t="str">
            <v>Valores en Garantía</v>
          </cell>
          <cell r="D154">
            <v>1181222.7</v>
          </cell>
          <cell r="E154">
            <v>1181722.7</v>
          </cell>
          <cell r="F154">
            <v>1176082.6399999999</v>
          </cell>
          <cell r="G154">
            <v>1133460.48</v>
          </cell>
          <cell r="H154">
            <v>1129989.3999999999</v>
          </cell>
          <cell r="I154">
            <v>1129989.3999999999</v>
          </cell>
          <cell r="J154">
            <v>1131489.3999999999</v>
          </cell>
          <cell r="K154">
            <v>1131489.3999999999</v>
          </cell>
          <cell r="L154">
            <v>1132989.3999999999</v>
          </cell>
          <cell r="M154">
            <v>1099853.8400000001</v>
          </cell>
          <cell r="N154">
            <v>1099853.8400000001</v>
          </cell>
          <cell r="O154">
            <v>1099853.8400000001</v>
          </cell>
        </row>
        <row r="155">
          <cell r="A155">
            <v>7190</v>
          </cell>
          <cell r="B155">
            <v>4</v>
          </cell>
          <cell r="C155" t="str">
            <v>Otras</v>
          </cell>
          <cell r="D155">
            <v>1649075.84</v>
          </cell>
          <cell r="E155">
            <v>638835.93000000005</v>
          </cell>
          <cell r="F155">
            <v>710014.97</v>
          </cell>
          <cell r="G155">
            <v>619194.91</v>
          </cell>
          <cell r="H155">
            <v>679908.22</v>
          </cell>
          <cell r="I155">
            <v>536544.62</v>
          </cell>
          <cell r="J155">
            <v>615756.44999999995</v>
          </cell>
          <cell r="K155">
            <v>886063.52</v>
          </cell>
          <cell r="L155">
            <v>463469.15</v>
          </cell>
          <cell r="M155">
            <v>652013.68999999994</v>
          </cell>
          <cell r="N155">
            <v>1797018.31</v>
          </cell>
          <cell r="O155">
            <v>1814054.72</v>
          </cell>
        </row>
        <row r="156">
          <cell r="A156">
            <v>110101</v>
          </cell>
          <cell r="B156">
            <v>6</v>
          </cell>
          <cell r="C156" t="str">
            <v>Títulos de Deuda Emitidos y Garantizados por el</v>
          </cell>
          <cell r="D156">
            <v>1830221.66</v>
          </cell>
          <cell r="E156">
            <v>1830221.66</v>
          </cell>
          <cell r="F156">
            <v>1830221.66</v>
          </cell>
          <cell r="G156">
            <v>1830221.66</v>
          </cell>
          <cell r="H156">
            <v>1744022.08</v>
          </cell>
          <cell r="I156">
            <v>1690309.14</v>
          </cell>
          <cell r="J156">
            <v>1658772.53</v>
          </cell>
          <cell r="K156">
            <v>1658772.53</v>
          </cell>
          <cell r="L156">
            <v>1658772.53</v>
          </cell>
          <cell r="M156">
            <v>1658772.53</v>
          </cell>
          <cell r="N156">
            <v>1658772.53</v>
          </cell>
          <cell r="O156">
            <v>1605059.6</v>
          </cell>
        </row>
        <row r="157">
          <cell r="A157">
            <v>110102</v>
          </cell>
          <cell r="B157">
            <v>6</v>
          </cell>
          <cell r="C157" t="str">
            <v>Títulos emitidos por el Sistema Financiero</v>
          </cell>
          <cell r="D157">
            <v>3493595.17</v>
          </cell>
          <cell r="E157">
            <v>3170667.21</v>
          </cell>
          <cell r="F157">
            <v>2561126.79</v>
          </cell>
          <cell r="G157">
            <v>3261126.79</v>
          </cell>
          <cell r="H157">
            <v>4077416.32</v>
          </cell>
          <cell r="I157">
            <v>3768580.07</v>
          </cell>
          <cell r="J157">
            <v>3002240.57</v>
          </cell>
          <cell r="K157">
            <v>2808843.04</v>
          </cell>
          <cell r="L157">
            <v>3072214.5</v>
          </cell>
          <cell r="M157">
            <v>2672214.5</v>
          </cell>
          <cell r="N157">
            <v>2686020.68</v>
          </cell>
          <cell r="O157">
            <v>3511697.12</v>
          </cell>
        </row>
        <row r="158">
          <cell r="A158">
            <v>110103</v>
          </cell>
          <cell r="B158">
            <v>6</v>
          </cell>
          <cell r="C158" t="str">
            <v>Títulos Emitidos por Compañías Anónimas</v>
          </cell>
          <cell r="D158">
            <v>485358.01</v>
          </cell>
          <cell r="E158">
            <v>634397.94999999995</v>
          </cell>
          <cell r="F158">
            <v>960072.92</v>
          </cell>
          <cell r="G158">
            <v>1146755.96</v>
          </cell>
          <cell r="H158">
            <v>1072197.1100000001</v>
          </cell>
          <cell r="I158">
            <v>1232797.1200000001</v>
          </cell>
          <cell r="J158">
            <v>1492447.86</v>
          </cell>
          <cell r="K158">
            <v>1219988.2</v>
          </cell>
          <cell r="L158">
            <v>885735.86</v>
          </cell>
          <cell r="M158">
            <v>848435.06</v>
          </cell>
          <cell r="N158">
            <v>773876.21</v>
          </cell>
          <cell r="O158">
            <v>869195.32</v>
          </cell>
        </row>
        <row r="159">
          <cell r="A159">
            <v>110104</v>
          </cell>
          <cell r="B159">
            <v>6</v>
          </cell>
          <cell r="C159" t="str">
            <v>Acciones</v>
          </cell>
          <cell r="D159">
            <v>497807.81</v>
          </cell>
          <cell r="E159">
            <v>497807.81</v>
          </cell>
          <cell r="F159">
            <v>497807.81</v>
          </cell>
          <cell r="G159">
            <v>497807.81</v>
          </cell>
          <cell r="H159">
            <v>497807.81</v>
          </cell>
          <cell r="I159">
            <v>497807.81</v>
          </cell>
          <cell r="J159">
            <v>497807.81</v>
          </cell>
          <cell r="K159">
            <v>497807.81</v>
          </cell>
          <cell r="L159">
            <v>497807.81</v>
          </cell>
          <cell r="M159">
            <v>497807.81</v>
          </cell>
          <cell r="N159">
            <v>497807.81</v>
          </cell>
          <cell r="O159">
            <v>497807.81</v>
          </cell>
        </row>
        <row r="160">
          <cell r="A160">
            <v>110105</v>
          </cell>
          <cell r="B160">
            <v>6</v>
          </cell>
          <cell r="C160" t="str">
            <v>Cuotas de Fondos de Inversión y Otros Fondos</v>
          </cell>
          <cell r="D160">
            <v>579759.15</v>
          </cell>
          <cell r="E160">
            <v>581816.73</v>
          </cell>
          <cell r="F160">
            <v>763913.83</v>
          </cell>
          <cell r="G160">
            <v>766521.96</v>
          </cell>
          <cell r="H160">
            <v>769129.51</v>
          </cell>
          <cell r="I160">
            <v>771885.2</v>
          </cell>
          <cell r="J160">
            <v>774569.33</v>
          </cell>
          <cell r="K160">
            <v>777478.22</v>
          </cell>
          <cell r="L160">
            <v>780664.42</v>
          </cell>
          <cell r="M160">
            <v>783582.33</v>
          </cell>
          <cell r="N160">
            <v>786215.04</v>
          </cell>
          <cell r="O160">
            <v>789148.55</v>
          </cell>
        </row>
        <row r="161">
          <cell r="A161">
            <v>110106</v>
          </cell>
          <cell r="B161">
            <v>6</v>
          </cell>
          <cell r="C161" t="str">
            <v>Inversiones en el Extranjero</v>
          </cell>
          <cell r="D161">
            <v>7380465.6699999999</v>
          </cell>
          <cell r="E161">
            <v>7503159.6000000006</v>
          </cell>
          <cell r="F161">
            <v>7999603.2400000002</v>
          </cell>
          <cell r="G161">
            <v>6546091.6899999995</v>
          </cell>
          <cell r="H161">
            <v>6309817.5</v>
          </cell>
          <cell r="I161">
            <v>6420554.5300000003</v>
          </cell>
          <cell r="J161">
            <v>6789422.959999999</v>
          </cell>
          <cell r="K161">
            <v>6704841.3799999999</v>
          </cell>
          <cell r="L161">
            <v>6921433.5800000001</v>
          </cell>
          <cell r="M161">
            <v>8119048.6800000006</v>
          </cell>
          <cell r="N161">
            <v>8209042.3200000003</v>
          </cell>
          <cell r="O161">
            <v>8382918.1200000001</v>
          </cell>
        </row>
        <row r="162">
          <cell r="A162">
            <v>110107</v>
          </cell>
          <cell r="B162">
            <v>6</v>
          </cell>
          <cell r="C162" t="str">
            <v>Préstamos sobre Pólizas de Vida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110199</v>
          </cell>
          <cell r="B163">
            <v>6</v>
          </cell>
          <cell r="C163" t="str">
            <v>Provisión Fluctuación de Valores (Crédito)</v>
          </cell>
          <cell r="D163">
            <v>-102468.08</v>
          </cell>
          <cell r="E163">
            <v>-102468.08</v>
          </cell>
          <cell r="F163">
            <v>-102468.08</v>
          </cell>
          <cell r="G163">
            <v>-102468.08</v>
          </cell>
          <cell r="H163">
            <v>-102468.08</v>
          </cell>
          <cell r="I163">
            <v>-102468.08</v>
          </cell>
          <cell r="J163">
            <v>-102468.08</v>
          </cell>
          <cell r="K163">
            <v>-102468.08</v>
          </cell>
          <cell r="L163">
            <v>-102468.08</v>
          </cell>
          <cell r="M163">
            <v>-102468.08</v>
          </cell>
          <cell r="N163">
            <v>-102468.08</v>
          </cell>
          <cell r="O163">
            <v>-102468.08</v>
          </cell>
        </row>
        <row r="164">
          <cell r="A164">
            <v>110201</v>
          </cell>
          <cell r="B164">
            <v>6</v>
          </cell>
          <cell r="C164" t="str">
            <v>Caja</v>
          </cell>
          <cell r="D164">
            <v>4062.53</v>
          </cell>
          <cell r="E164">
            <v>1482.77</v>
          </cell>
          <cell r="F164">
            <v>1482.77</v>
          </cell>
          <cell r="G164">
            <v>1482.77</v>
          </cell>
          <cell r="H164">
            <v>1482.77</v>
          </cell>
          <cell r="I164">
            <v>1583.27</v>
          </cell>
          <cell r="J164">
            <v>3503.13</v>
          </cell>
          <cell r="K164">
            <v>54720.84</v>
          </cell>
          <cell r="L164">
            <v>3348.43</v>
          </cell>
          <cell r="M164">
            <v>6868.27</v>
          </cell>
          <cell r="N164">
            <v>4595.6400000000003</v>
          </cell>
          <cell r="O164">
            <v>4595.6400000000003</v>
          </cell>
        </row>
        <row r="165">
          <cell r="A165">
            <v>110202</v>
          </cell>
          <cell r="B165">
            <v>6</v>
          </cell>
          <cell r="C165" t="str">
            <v>Bancos</v>
          </cell>
          <cell r="D165">
            <v>1811681.17</v>
          </cell>
          <cell r="E165">
            <v>1463303.64</v>
          </cell>
          <cell r="F165">
            <v>1438311.03</v>
          </cell>
          <cell r="G165">
            <v>864696.34</v>
          </cell>
          <cell r="H165">
            <v>999212.01</v>
          </cell>
          <cell r="I165">
            <v>1410894.34</v>
          </cell>
          <cell r="J165">
            <v>907700.44</v>
          </cell>
          <cell r="K165">
            <v>1715341.36</v>
          </cell>
          <cell r="L165">
            <v>2380944.7200000002</v>
          </cell>
          <cell r="M165">
            <v>1546858.23</v>
          </cell>
          <cell r="N165">
            <v>1750651.76</v>
          </cell>
          <cell r="O165">
            <v>1504273.87</v>
          </cell>
        </row>
        <row r="166">
          <cell r="A166">
            <v>110299</v>
          </cell>
          <cell r="B166">
            <v>6</v>
          </cell>
          <cell r="C166" t="str">
            <v>Sobregiros (Crédito)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110301</v>
          </cell>
          <cell r="B167">
            <v>6</v>
          </cell>
          <cell r="C167" t="str">
            <v>Bienes Raíces</v>
          </cell>
          <cell r="D167">
            <v>64144.58</v>
          </cell>
          <cell r="E167">
            <v>63500.55</v>
          </cell>
          <cell r="F167">
            <v>62856.51</v>
          </cell>
          <cell r="G167">
            <v>62212.480000000003</v>
          </cell>
          <cell r="H167">
            <v>61568.45</v>
          </cell>
          <cell r="I167">
            <v>60924.42</v>
          </cell>
          <cell r="J167">
            <v>346397.74</v>
          </cell>
          <cell r="K167">
            <v>344561.55</v>
          </cell>
          <cell r="L167">
            <v>655955.04</v>
          </cell>
          <cell r="M167">
            <v>754018.7</v>
          </cell>
          <cell r="N167">
            <v>754955.7</v>
          </cell>
          <cell r="O167">
            <v>743270.96</v>
          </cell>
        </row>
        <row r="168">
          <cell r="A168">
            <v>110302</v>
          </cell>
          <cell r="B168">
            <v>6</v>
          </cell>
          <cell r="C168" t="str">
            <v>Muebles, Equipos y Vehículos</v>
          </cell>
          <cell r="D168">
            <v>275245.14</v>
          </cell>
          <cell r="E168">
            <v>272954.27</v>
          </cell>
          <cell r="F168">
            <v>299993.36</v>
          </cell>
          <cell r="G168">
            <v>299516.53999999998</v>
          </cell>
          <cell r="H168">
            <v>291904.42</v>
          </cell>
          <cell r="I168">
            <v>283601.21999999997</v>
          </cell>
          <cell r="J168">
            <v>281517.27</v>
          </cell>
          <cell r="K168">
            <v>277294.03000000003</v>
          </cell>
          <cell r="L168">
            <v>268858.09999999998</v>
          </cell>
          <cell r="M168">
            <v>267773.42</v>
          </cell>
          <cell r="N168">
            <v>315975.26</v>
          </cell>
          <cell r="O168">
            <v>332042.71999999997</v>
          </cell>
        </row>
        <row r="169">
          <cell r="A169">
            <v>110303</v>
          </cell>
          <cell r="B169">
            <v>6</v>
          </cell>
          <cell r="C169" t="str">
            <v>Activos No Depreciables</v>
          </cell>
          <cell r="D169">
            <v>11583.94</v>
          </cell>
          <cell r="E169">
            <v>11583.94</v>
          </cell>
          <cell r="F169">
            <v>11583.94</v>
          </cell>
          <cell r="G169">
            <v>11583.94</v>
          </cell>
          <cell r="H169">
            <v>11583.94</v>
          </cell>
          <cell r="I169">
            <v>11583.94</v>
          </cell>
          <cell r="J169">
            <v>11583.94</v>
          </cell>
          <cell r="K169">
            <v>11583.94</v>
          </cell>
          <cell r="L169">
            <v>11583.94</v>
          </cell>
          <cell r="M169">
            <v>11583.94</v>
          </cell>
          <cell r="N169">
            <v>11583.94</v>
          </cell>
          <cell r="O169">
            <v>11583.94</v>
          </cell>
        </row>
        <row r="170">
          <cell r="A170">
            <v>120101</v>
          </cell>
          <cell r="B170">
            <v>6</v>
          </cell>
          <cell r="C170" t="str">
            <v>Por Vencer</v>
          </cell>
          <cell r="D170">
            <v>1169648.6399999999</v>
          </cell>
          <cell r="E170">
            <v>1438089.97</v>
          </cell>
          <cell r="F170">
            <v>1597392.34</v>
          </cell>
          <cell r="G170">
            <v>3254203.85</v>
          </cell>
          <cell r="H170">
            <v>2126109.17</v>
          </cell>
          <cell r="I170">
            <v>1608730.99</v>
          </cell>
          <cell r="J170">
            <v>1633801.2</v>
          </cell>
          <cell r="K170">
            <v>1149891.94</v>
          </cell>
          <cell r="L170">
            <v>1536120.74</v>
          </cell>
          <cell r="M170">
            <v>1571955.47</v>
          </cell>
          <cell r="N170">
            <v>1477645.05</v>
          </cell>
          <cell r="O170">
            <v>1001453.63</v>
          </cell>
        </row>
        <row r="171">
          <cell r="A171">
            <v>120102</v>
          </cell>
          <cell r="B171">
            <v>6</v>
          </cell>
          <cell r="C171" t="str">
            <v>Vencidas</v>
          </cell>
          <cell r="D171">
            <v>3158658.27</v>
          </cell>
          <cell r="E171">
            <v>2890769.54</v>
          </cell>
          <cell r="F171">
            <v>2352268.5099999998</v>
          </cell>
          <cell r="G171">
            <v>2163838.56</v>
          </cell>
          <cell r="H171">
            <v>3292931.5</v>
          </cell>
          <cell r="I171">
            <v>3175348.91</v>
          </cell>
          <cell r="J171">
            <v>2663949.4700000002</v>
          </cell>
          <cell r="K171">
            <v>2115361.96</v>
          </cell>
          <cell r="L171">
            <v>1773120.69</v>
          </cell>
          <cell r="M171">
            <v>2118764.4500000002</v>
          </cell>
          <cell r="N171">
            <v>2400745.0299999998</v>
          </cell>
          <cell r="O171">
            <v>4920993.45</v>
          </cell>
        </row>
        <row r="172">
          <cell r="A172">
            <v>120199</v>
          </cell>
          <cell r="B172">
            <v>6</v>
          </cell>
          <cell r="C172" t="str">
            <v>Provisión (Crédito)</v>
          </cell>
          <cell r="D172">
            <v>-114252.22</v>
          </cell>
          <cell r="E172">
            <v>-110856.43</v>
          </cell>
          <cell r="F172">
            <v>-129588.98</v>
          </cell>
          <cell r="G172">
            <v>-124643.64</v>
          </cell>
          <cell r="H172">
            <v>-122381.86</v>
          </cell>
          <cell r="I172">
            <v>-168267.25</v>
          </cell>
          <cell r="J172">
            <v>-167706.4</v>
          </cell>
          <cell r="K172">
            <v>-167349.01999999999</v>
          </cell>
          <cell r="L172">
            <v>-95720.29</v>
          </cell>
          <cell r="M172">
            <v>-95518.26</v>
          </cell>
          <cell r="N172">
            <v>-94585.41</v>
          </cell>
          <cell r="O172">
            <v>-140712.69</v>
          </cell>
        </row>
        <row r="173">
          <cell r="A173">
            <v>120201</v>
          </cell>
          <cell r="B173">
            <v>6</v>
          </cell>
          <cell r="C173" t="str">
            <v>Por Vencer</v>
          </cell>
          <cell r="D173">
            <v>982920.51</v>
          </cell>
          <cell r="E173">
            <v>1349337.96</v>
          </cell>
          <cell r="F173">
            <v>947983.29</v>
          </cell>
          <cell r="G173">
            <v>814961.26</v>
          </cell>
          <cell r="H173">
            <v>774389.78</v>
          </cell>
          <cell r="I173">
            <v>936864.65</v>
          </cell>
          <cell r="J173">
            <v>938304.17</v>
          </cell>
          <cell r="K173">
            <v>892297.31</v>
          </cell>
          <cell r="L173">
            <v>1204285.1000000001</v>
          </cell>
          <cell r="M173">
            <v>1315156.52</v>
          </cell>
          <cell r="N173">
            <v>1344535.68</v>
          </cell>
          <cell r="O173">
            <v>1143559.01</v>
          </cell>
        </row>
        <row r="174">
          <cell r="A174">
            <v>120202</v>
          </cell>
          <cell r="B174">
            <v>6</v>
          </cell>
          <cell r="C174" t="str">
            <v>Vencidas</v>
          </cell>
          <cell r="D174">
            <v>299114.52</v>
          </cell>
          <cell r="E174">
            <v>311522.05</v>
          </cell>
          <cell r="F174">
            <v>361861.3</v>
          </cell>
          <cell r="G174">
            <v>364854.01</v>
          </cell>
          <cell r="H174">
            <v>361280.98</v>
          </cell>
          <cell r="I174">
            <v>329860.32</v>
          </cell>
          <cell r="J174">
            <v>239314.36</v>
          </cell>
          <cell r="K174">
            <v>279413.23</v>
          </cell>
          <cell r="L174">
            <v>295604.55</v>
          </cell>
          <cell r="M174">
            <v>317964.53999999998</v>
          </cell>
          <cell r="N174">
            <v>375571.41</v>
          </cell>
          <cell r="O174">
            <v>382020.97</v>
          </cell>
        </row>
        <row r="175">
          <cell r="A175">
            <v>120203</v>
          </cell>
          <cell r="B175">
            <v>6</v>
          </cell>
          <cell r="C175" t="str">
            <v>Cheques Protestados</v>
          </cell>
          <cell r="D175">
            <v>5252.09</v>
          </cell>
          <cell r="E175">
            <v>3288.36</v>
          </cell>
          <cell r="F175">
            <v>5189.78</v>
          </cell>
          <cell r="G175">
            <v>7257.75</v>
          </cell>
          <cell r="H175">
            <v>20397.830000000002</v>
          </cell>
          <cell r="I175">
            <v>7441.64</v>
          </cell>
          <cell r="J175">
            <v>4466.12</v>
          </cell>
          <cell r="K175">
            <v>8289.0400000000009</v>
          </cell>
          <cell r="L175">
            <v>9045.07</v>
          </cell>
          <cell r="M175">
            <v>9363.2999999999993</v>
          </cell>
          <cell r="N175">
            <v>17673.96</v>
          </cell>
          <cell r="O175">
            <v>53648.55</v>
          </cell>
        </row>
        <row r="176">
          <cell r="A176">
            <v>120299</v>
          </cell>
          <cell r="B176">
            <v>6</v>
          </cell>
          <cell r="C176" t="str">
            <v>Provisión (Crédito)</v>
          </cell>
          <cell r="D176">
            <v>-17832.900000000001</v>
          </cell>
          <cell r="E176">
            <v>-17276.52</v>
          </cell>
          <cell r="F176">
            <v>-11009.11</v>
          </cell>
          <cell r="G176">
            <v>-10908.87</v>
          </cell>
          <cell r="H176">
            <v>-10600.01</v>
          </cell>
          <cell r="I176">
            <v>-22125.19</v>
          </cell>
          <cell r="J176">
            <v>-21349.7</v>
          </cell>
          <cell r="K176">
            <v>-21349.7</v>
          </cell>
          <cell r="L176">
            <v>-16481.03</v>
          </cell>
          <cell r="M176">
            <v>-16481.03</v>
          </cell>
          <cell r="N176">
            <v>-14660.06</v>
          </cell>
          <cell r="O176">
            <v>-63991.31</v>
          </cell>
        </row>
        <row r="177">
          <cell r="A177">
            <v>140101</v>
          </cell>
          <cell r="B177">
            <v>6</v>
          </cell>
          <cell r="C177" t="str">
            <v>Anticipos Fiscales</v>
          </cell>
          <cell r="D177">
            <v>286252.55</v>
          </cell>
          <cell r="E177">
            <v>289073.81</v>
          </cell>
          <cell r="F177">
            <v>293702.15000000002</v>
          </cell>
          <cell r="G177">
            <v>13960.43</v>
          </cell>
          <cell r="H177">
            <v>17924.62</v>
          </cell>
          <cell r="I177">
            <v>21073.48</v>
          </cell>
          <cell r="J177">
            <v>175436.45</v>
          </cell>
          <cell r="K177">
            <v>179157.03</v>
          </cell>
          <cell r="L177">
            <v>492123.18</v>
          </cell>
          <cell r="M177">
            <v>501174.54</v>
          </cell>
          <cell r="N177">
            <v>505999.19</v>
          </cell>
          <cell r="O177">
            <v>513444.68</v>
          </cell>
        </row>
        <row r="178">
          <cell r="A178">
            <v>140102</v>
          </cell>
          <cell r="B178">
            <v>6</v>
          </cell>
          <cell r="C178" t="str">
            <v>Otros Impuestos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140201</v>
          </cell>
          <cell r="B179">
            <v>6</v>
          </cell>
          <cell r="C179" t="str">
            <v>Deudas de Intermediarios de Seguros</v>
          </cell>
          <cell r="D179">
            <v>34542.44</v>
          </cell>
          <cell r="E179">
            <v>29079.09</v>
          </cell>
          <cell r="F179">
            <v>37093.910000000003</v>
          </cell>
          <cell r="G179">
            <v>9047.6</v>
          </cell>
          <cell r="H179">
            <v>7775.99</v>
          </cell>
          <cell r="I179">
            <v>15450.99</v>
          </cell>
          <cell r="J179">
            <v>27644.22</v>
          </cell>
          <cell r="K179">
            <v>27659.759999999998</v>
          </cell>
          <cell r="L179">
            <v>22757.119999999999</v>
          </cell>
          <cell r="M179">
            <v>20512.37</v>
          </cell>
          <cell r="N179">
            <v>23448.15</v>
          </cell>
          <cell r="O179">
            <v>50379.96</v>
          </cell>
        </row>
        <row r="180">
          <cell r="A180">
            <v>140202</v>
          </cell>
          <cell r="B180">
            <v>6</v>
          </cell>
          <cell r="C180" t="str">
            <v>Deudores Relacionados</v>
          </cell>
          <cell r="D180">
            <v>106535.92</v>
          </cell>
          <cell r="E180">
            <v>120064.33</v>
          </cell>
          <cell r="F180">
            <v>215331.22</v>
          </cell>
          <cell r="G180">
            <v>613446.42000000004</v>
          </cell>
          <cell r="H180">
            <v>654267.94999999995</v>
          </cell>
          <cell r="I180">
            <v>728004.12</v>
          </cell>
          <cell r="J180">
            <v>750818.53</v>
          </cell>
          <cell r="K180">
            <v>789002.75</v>
          </cell>
          <cell r="L180">
            <v>858410.97</v>
          </cell>
          <cell r="M180">
            <v>951278.05</v>
          </cell>
          <cell r="N180">
            <v>902139.69</v>
          </cell>
          <cell r="O180">
            <v>191482.82</v>
          </cell>
        </row>
        <row r="181">
          <cell r="A181">
            <v>140203</v>
          </cell>
          <cell r="B181">
            <v>6</v>
          </cell>
          <cell r="C181" t="str">
            <v>Deudas del Personal</v>
          </cell>
          <cell r="D181">
            <v>256143.98</v>
          </cell>
          <cell r="E181">
            <v>287368.14</v>
          </cell>
          <cell r="F181">
            <v>298121.21999999997</v>
          </cell>
          <cell r="G181">
            <v>122766.92</v>
          </cell>
          <cell r="H181">
            <v>121892.24</v>
          </cell>
          <cell r="I181">
            <v>139690.85</v>
          </cell>
          <cell r="J181">
            <v>142531</v>
          </cell>
          <cell r="K181">
            <v>145051.19</v>
          </cell>
          <cell r="L181">
            <v>160628.35</v>
          </cell>
          <cell r="M181">
            <v>171257.11</v>
          </cell>
          <cell r="N181">
            <v>185680.48</v>
          </cell>
          <cell r="O181">
            <v>365545.59</v>
          </cell>
        </row>
        <row r="182">
          <cell r="A182">
            <v>140204</v>
          </cell>
          <cell r="B182">
            <v>6</v>
          </cell>
          <cell r="C182" t="str">
            <v>Otras Cuentas por Cobrar</v>
          </cell>
          <cell r="D182">
            <v>842927.73</v>
          </cell>
          <cell r="E182">
            <v>672511.64</v>
          </cell>
          <cell r="F182">
            <v>812261.62</v>
          </cell>
          <cell r="G182">
            <v>823419.96</v>
          </cell>
          <cell r="H182">
            <v>911403.23</v>
          </cell>
          <cell r="I182">
            <v>1335801.6299999999</v>
          </cell>
          <cell r="J182">
            <v>1378347.45</v>
          </cell>
          <cell r="K182">
            <v>1417901.67</v>
          </cell>
          <cell r="L182">
            <v>1422066.95</v>
          </cell>
          <cell r="M182">
            <v>1490207.95</v>
          </cell>
          <cell r="N182">
            <v>1634355.22</v>
          </cell>
          <cell r="O182">
            <v>233177.09</v>
          </cell>
        </row>
        <row r="183">
          <cell r="A183">
            <v>140205</v>
          </cell>
          <cell r="B183">
            <v>6</v>
          </cell>
          <cell r="C183" t="str">
            <v>Intereses por Cobrar</v>
          </cell>
          <cell r="D183">
            <v>30553.54</v>
          </cell>
          <cell r="E183">
            <v>29657.1</v>
          </cell>
          <cell r="F183">
            <v>24754.43</v>
          </cell>
          <cell r="G183">
            <v>35650.76</v>
          </cell>
          <cell r="H183">
            <v>43250.47</v>
          </cell>
          <cell r="I183">
            <v>15028.41</v>
          </cell>
          <cell r="J183">
            <v>21994.21</v>
          </cell>
          <cell r="K183">
            <v>31230.53</v>
          </cell>
          <cell r="L183">
            <v>22347.23</v>
          </cell>
          <cell r="M183">
            <v>29711.48</v>
          </cell>
          <cell r="N183">
            <v>59294.97</v>
          </cell>
          <cell r="O183">
            <v>39521.279999999999</v>
          </cell>
        </row>
        <row r="184">
          <cell r="A184">
            <v>140299</v>
          </cell>
          <cell r="B184">
            <v>6</v>
          </cell>
          <cell r="C184" t="str">
            <v>Provisión (Crédito)</v>
          </cell>
          <cell r="D184">
            <v>-35510.11</v>
          </cell>
          <cell r="E184">
            <v>-35510.11</v>
          </cell>
          <cell r="F184">
            <v>-9702.8799999999992</v>
          </cell>
          <cell r="G184">
            <v>-9702.8799999999992</v>
          </cell>
          <cell r="H184">
            <v>-9702.8799999999992</v>
          </cell>
          <cell r="I184">
            <v>-11120</v>
          </cell>
          <cell r="J184">
            <v>-11120</v>
          </cell>
          <cell r="K184">
            <v>-11120</v>
          </cell>
          <cell r="L184">
            <v>-12169.33</v>
          </cell>
          <cell r="M184">
            <v>-12169.33</v>
          </cell>
          <cell r="N184">
            <v>-12169.33</v>
          </cell>
          <cell r="O184">
            <v>-11468.23</v>
          </cell>
        </row>
        <row r="185">
          <cell r="A185">
            <v>140301</v>
          </cell>
          <cell r="B185">
            <v>6</v>
          </cell>
          <cell r="C185" t="str">
            <v>Gastos de Establecimiento y Reorganización</v>
          </cell>
          <cell r="D185">
            <v>51384.46</v>
          </cell>
          <cell r="E185">
            <v>44967.45</v>
          </cell>
          <cell r="F185">
            <v>38550.44</v>
          </cell>
          <cell r="G185">
            <v>32133.43</v>
          </cell>
          <cell r="H185">
            <v>25716.42</v>
          </cell>
          <cell r="I185">
            <v>19299.41</v>
          </cell>
          <cell r="J185">
            <v>14429.85</v>
          </cell>
          <cell r="K185">
            <v>9501.2199999999993</v>
          </cell>
          <cell r="L185">
            <v>19428.09</v>
          </cell>
          <cell r="M185">
            <v>30906.33</v>
          </cell>
          <cell r="N185">
            <v>32397.01</v>
          </cell>
          <cell r="O185">
            <v>65278.35</v>
          </cell>
        </row>
        <row r="186">
          <cell r="A186">
            <v>140302</v>
          </cell>
          <cell r="B186">
            <v>6</v>
          </cell>
          <cell r="C186" t="str">
            <v>Gastos Anticipados</v>
          </cell>
          <cell r="D186">
            <v>17527.759999999998</v>
          </cell>
          <cell r="E186">
            <v>16323.34</v>
          </cell>
          <cell r="F186">
            <v>13991.43</v>
          </cell>
          <cell r="G186">
            <v>31659.52</v>
          </cell>
          <cell r="H186">
            <v>29327.61</v>
          </cell>
          <cell r="I186">
            <v>26995.7</v>
          </cell>
          <cell r="J186">
            <v>24663.79</v>
          </cell>
          <cell r="K186">
            <v>22331.88</v>
          </cell>
          <cell r="L186">
            <v>20000</v>
          </cell>
          <cell r="M186">
            <v>19202.990000000002</v>
          </cell>
          <cell r="N186">
            <v>17902.990000000002</v>
          </cell>
          <cell r="O186">
            <v>38557.68</v>
          </cell>
        </row>
        <row r="187">
          <cell r="A187">
            <v>140303</v>
          </cell>
          <cell r="B187">
            <v>6</v>
          </cell>
          <cell r="C187" t="str">
            <v>Otras Cuentas Diferidas y en Suspenso</v>
          </cell>
          <cell r="D187">
            <v>30451.24</v>
          </cell>
          <cell r="E187">
            <v>30451.24</v>
          </cell>
          <cell r="F187">
            <v>15451.24</v>
          </cell>
          <cell r="G187">
            <v>15451.24</v>
          </cell>
          <cell r="H187">
            <v>15451.24</v>
          </cell>
          <cell r="I187">
            <v>15451.24</v>
          </cell>
          <cell r="J187">
            <v>15451.24</v>
          </cell>
          <cell r="K187">
            <v>15451.24</v>
          </cell>
          <cell r="L187">
            <v>16651.240000000002</v>
          </cell>
          <cell r="M187">
            <v>16651.240000000002</v>
          </cell>
          <cell r="N187">
            <v>16651.240000000002</v>
          </cell>
          <cell r="O187">
            <v>16651.240000000002</v>
          </cell>
        </row>
        <row r="188">
          <cell r="A188">
            <v>140304</v>
          </cell>
          <cell r="B188">
            <v>6</v>
          </cell>
          <cell r="C188" t="str">
            <v>Reaseguros no Proporcionales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273803</v>
          </cell>
        </row>
        <row r="189">
          <cell r="A189">
            <v>140305</v>
          </cell>
          <cell r="B189">
            <v>6</v>
          </cell>
          <cell r="C189" t="str">
            <v>Programas de Computación</v>
          </cell>
          <cell r="D189">
            <v>14138.96</v>
          </cell>
          <cell r="E189">
            <v>12736.8</v>
          </cell>
          <cell r="F189">
            <v>11334.64</v>
          </cell>
          <cell r="G189">
            <v>10049.15</v>
          </cell>
          <cell r="H189">
            <v>8859.1</v>
          </cell>
          <cell r="I189">
            <v>7669.05</v>
          </cell>
          <cell r="J189">
            <v>6479</v>
          </cell>
          <cell r="K189">
            <v>5410.75</v>
          </cell>
          <cell r="L189">
            <v>4342.5</v>
          </cell>
          <cell r="M189">
            <v>3533.25</v>
          </cell>
          <cell r="N189">
            <v>16645.599999999999</v>
          </cell>
          <cell r="O189">
            <v>31623.78</v>
          </cell>
        </row>
        <row r="190">
          <cell r="A190">
            <v>140306</v>
          </cell>
          <cell r="B190">
            <v>6</v>
          </cell>
          <cell r="C190" t="str">
            <v>Comisiones sobre Primas Anticipadas</v>
          </cell>
          <cell r="D190">
            <v>209030.63</v>
          </cell>
          <cell r="E190">
            <v>207848.85</v>
          </cell>
          <cell r="F190">
            <v>207372.91</v>
          </cell>
          <cell r="G190">
            <v>444847.27</v>
          </cell>
          <cell r="H190">
            <v>447058.69</v>
          </cell>
          <cell r="I190">
            <v>446953.9</v>
          </cell>
          <cell r="J190">
            <v>7877.36</v>
          </cell>
          <cell r="K190">
            <v>0</v>
          </cell>
          <cell r="L190">
            <v>8508.25</v>
          </cell>
          <cell r="M190">
            <v>8508.25</v>
          </cell>
          <cell r="N190">
            <v>-2.3283064365386963E-12</v>
          </cell>
          <cell r="O190">
            <v>17446.080000000002</v>
          </cell>
        </row>
        <row r="191">
          <cell r="A191">
            <v>140307</v>
          </cell>
          <cell r="B191">
            <v>6</v>
          </cell>
          <cell r="C191" t="str">
            <v>Gastos por Leasing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210301</v>
          </cell>
          <cell r="B192">
            <v>6</v>
          </cell>
          <cell r="C192" t="str">
            <v>Siniestros Liquidados por Pagar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210302</v>
          </cell>
          <cell r="B193">
            <v>6</v>
          </cell>
          <cell r="C193" t="str">
            <v>Siniestros por Liquidar</v>
          </cell>
          <cell r="D193">
            <v>3929713.54</v>
          </cell>
          <cell r="E193">
            <v>4864888.0999999996</v>
          </cell>
          <cell r="F193">
            <v>4153112.41</v>
          </cell>
          <cell r="G193">
            <v>4239074.97</v>
          </cell>
          <cell r="H193">
            <v>4314197.99</v>
          </cell>
          <cell r="I193">
            <v>4486737.88</v>
          </cell>
          <cell r="J193">
            <v>4196544.46</v>
          </cell>
          <cell r="K193">
            <v>4083770.55</v>
          </cell>
          <cell r="L193">
            <v>4217343.25</v>
          </cell>
          <cell r="M193">
            <v>4793657.12</v>
          </cell>
          <cell r="N193">
            <v>3879566.67</v>
          </cell>
          <cell r="O193">
            <v>5012173.41</v>
          </cell>
        </row>
        <row r="194">
          <cell r="A194">
            <v>210303</v>
          </cell>
          <cell r="B194">
            <v>6</v>
          </cell>
          <cell r="C194" t="str">
            <v>Reserva de Siniestros Ocurridos y no Reportados</v>
          </cell>
          <cell r="D194">
            <v>645559.06000000006</v>
          </cell>
          <cell r="E194">
            <v>713881.08</v>
          </cell>
          <cell r="F194">
            <v>699173.46</v>
          </cell>
          <cell r="G194">
            <v>696735.83</v>
          </cell>
          <cell r="H194">
            <v>637562.02</v>
          </cell>
          <cell r="I194">
            <v>619177</v>
          </cell>
          <cell r="J194">
            <v>628566.86</v>
          </cell>
          <cell r="K194">
            <v>631174.27</v>
          </cell>
          <cell r="L194">
            <v>600236.01</v>
          </cell>
          <cell r="M194">
            <v>560798.43000000005</v>
          </cell>
          <cell r="N194">
            <v>595704.39</v>
          </cell>
          <cell r="O194">
            <v>523524.58</v>
          </cell>
        </row>
        <row r="195">
          <cell r="A195">
            <v>210304</v>
          </cell>
          <cell r="B195">
            <v>6</v>
          </cell>
          <cell r="C195" t="str">
            <v>Recuperación de Siniestros Avisados por</v>
          </cell>
          <cell r="D195">
            <v>-3288387.37</v>
          </cell>
          <cell r="E195">
            <v>-4103690.43</v>
          </cell>
          <cell r="F195">
            <v>-3496227</v>
          </cell>
          <cell r="G195">
            <v>-3486008.69</v>
          </cell>
          <cell r="H195">
            <v>-3643648.42</v>
          </cell>
          <cell r="I195">
            <v>-3773909.2</v>
          </cell>
          <cell r="J195">
            <v>-3317068.31</v>
          </cell>
          <cell r="K195">
            <v>-3188256.73</v>
          </cell>
          <cell r="L195">
            <v>-3374843.79</v>
          </cell>
          <cell r="M195">
            <v>-4011161.26</v>
          </cell>
          <cell r="N195">
            <v>-3218020.62</v>
          </cell>
          <cell r="O195">
            <v>-4292313.08</v>
          </cell>
        </row>
        <row r="196">
          <cell r="A196">
            <v>210305</v>
          </cell>
          <cell r="B196">
            <v>6</v>
          </cell>
          <cell r="C196" t="str">
            <v>Obligaciones Pendientes en Seguros de Vida</v>
          </cell>
          <cell r="D196">
            <v>-109051.29</v>
          </cell>
          <cell r="E196">
            <v>-99434.15</v>
          </cell>
          <cell r="F196">
            <v>-99434.15</v>
          </cell>
          <cell r="G196">
            <v>-112394.95</v>
          </cell>
          <cell r="H196">
            <v>-108155.57</v>
          </cell>
          <cell r="I196">
            <v>-94897.55</v>
          </cell>
          <cell r="J196">
            <v>-195800.59</v>
          </cell>
          <cell r="K196">
            <v>-160722.65</v>
          </cell>
          <cell r="L196">
            <v>-181525.48</v>
          </cell>
          <cell r="M196">
            <v>-183379.86</v>
          </cell>
          <cell r="N196">
            <v>-195868.42</v>
          </cell>
          <cell r="O196">
            <v>-195868.42</v>
          </cell>
        </row>
        <row r="197">
          <cell r="A197">
            <v>210401</v>
          </cell>
          <cell r="B197">
            <v>6</v>
          </cell>
          <cell r="C197" t="str">
            <v>Desviación de Siniestralidad</v>
          </cell>
          <cell r="D197">
            <v>132.96</v>
          </cell>
          <cell r="E197">
            <v>462.51</v>
          </cell>
          <cell r="F197">
            <v>920.99</v>
          </cell>
          <cell r="G197">
            <v>4573.84</v>
          </cell>
          <cell r="H197">
            <v>5134.6499999999996</v>
          </cell>
          <cell r="I197">
            <v>6242.72</v>
          </cell>
          <cell r="J197">
            <v>7550.65</v>
          </cell>
          <cell r="K197">
            <v>8554.16</v>
          </cell>
          <cell r="L197">
            <v>9400.49</v>
          </cell>
          <cell r="M197">
            <v>9366.1299999999992</v>
          </cell>
          <cell r="N197">
            <v>10475.049999999999</v>
          </cell>
          <cell r="O197">
            <v>11390</v>
          </cell>
        </row>
        <row r="198">
          <cell r="A198">
            <v>210402</v>
          </cell>
          <cell r="B198">
            <v>6</v>
          </cell>
          <cell r="C198" t="str">
            <v>Eventos Catastróficos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210501</v>
          </cell>
          <cell r="B199">
            <v>6</v>
          </cell>
          <cell r="C199" t="str">
            <v>Reservas de Seguros de Vida con Cuenta Unica de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210502</v>
          </cell>
          <cell r="B200">
            <v>6</v>
          </cell>
          <cell r="C200" t="str">
            <v>Adicionales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210503</v>
          </cell>
          <cell r="B201">
            <v>6</v>
          </cell>
          <cell r="C201" t="str">
            <v>Reservas de Seguros Previsionales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250101</v>
          </cell>
          <cell r="B202">
            <v>6</v>
          </cell>
          <cell r="C202" t="str">
            <v>IVA</v>
          </cell>
          <cell r="D202">
            <v>327031.65999999997</v>
          </cell>
          <cell r="E202">
            <v>223773.14</v>
          </cell>
          <cell r="F202">
            <v>334383.19</v>
          </cell>
          <cell r="G202">
            <v>353775.42</v>
          </cell>
          <cell r="H202">
            <v>289614.03999999998</v>
          </cell>
          <cell r="I202">
            <v>266435.76</v>
          </cell>
          <cell r="J202">
            <v>224683.69</v>
          </cell>
          <cell r="K202">
            <v>191681.64</v>
          </cell>
          <cell r="L202">
            <v>343868.44</v>
          </cell>
          <cell r="M202">
            <v>276770.37</v>
          </cell>
          <cell r="N202">
            <v>264447.7</v>
          </cell>
          <cell r="O202">
            <v>210792.8</v>
          </cell>
        </row>
        <row r="203">
          <cell r="A203">
            <v>250102</v>
          </cell>
          <cell r="B203">
            <v>6</v>
          </cell>
          <cell r="C203" t="str">
            <v>Impuesto a la Renta</v>
          </cell>
          <cell r="D203">
            <v>697564.63</v>
          </cell>
          <cell r="E203">
            <v>697564.63</v>
          </cell>
          <cell r="F203">
            <v>697564.63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1091801.71</v>
          </cell>
        </row>
        <row r="204">
          <cell r="A204">
            <v>250103</v>
          </cell>
          <cell r="B204">
            <v>6</v>
          </cell>
          <cell r="C204" t="str">
            <v>Impuestos Municipales</v>
          </cell>
          <cell r="D204">
            <v>6513</v>
          </cell>
          <cell r="E204">
            <v>7014</v>
          </cell>
          <cell r="F204">
            <v>7515</v>
          </cell>
          <cell r="G204">
            <v>8016</v>
          </cell>
          <cell r="H204">
            <v>4721</v>
          </cell>
          <cell r="I204">
            <v>6526</v>
          </cell>
          <cell r="J204">
            <v>8331</v>
          </cell>
          <cell r="K204">
            <v>10136</v>
          </cell>
          <cell r="L204">
            <v>11941</v>
          </cell>
          <cell r="M204">
            <v>13746</v>
          </cell>
          <cell r="N204">
            <v>15551</v>
          </cell>
          <cell r="O204">
            <v>17356</v>
          </cell>
        </row>
        <row r="205">
          <cell r="A205">
            <v>250104</v>
          </cell>
          <cell r="B205">
            <v>6</v>
          </cell>
          <cell r="C205" t="str">
            <v>Retenciones por Impuestos a la Renta</v>
          </cell>
          <cell r="D205">
            <v>33787.85</v>
          </cell>
          <cell r="E205">
            <v>39984.199999999997</v>
          </cell>
          <cell r="F205">
            <v>51454.3</v>
          </cell>
          <cell r="G205">
            <v>65300.34</v>
          </cell>
          <cell r="H205">
            <v>47764.97</v>
          </cell>
          <cell r="I205">
            <v>40298.15</v>
          </cell>
          <cell r="J205">
            <v>60376.75</v>
          </cell>
          <cell r="K205">
            <v>50774.37</v>
          </cell>
          <cell r="L205">
            <v>54081.56</v>
          </cell>
          <cell r="M205">
            <v>58652.05</v>
          </cell>
          <cell r="N205">
            <v>54490.89</v>
          </cell>
          <cell r="O205">
            <v>74666.31</v>
          </cell>
        </row>
        <row r="206">
          <cell r="A206">
            <v>250105</v>
          </cell>
          <cell r="B206">
            <v>6</v>
          </cell>
          <cell r="C206" t="str">
            <v>Retenciones Judiciales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250106</v>
          </cell>
          <cell r="B207">
            <v>6</v>
          </cell>
          <cell r="C207" t="str">
            <v>Aportes y Descuentos para el IESS</v>
          </cell>
          <cell r="D207">
            <v>20498.27</v>
          </cell>
          <cell r="E207">
            <v>18000.66</v>
          </cell>
          <cell r="F207">
            <v>18737.32</v>
          </cell>
          <cell r="G207">
            <v>18933</v>
          </cell>
          <cell r="H207">
            <v>18957.560000000001</v>
          </cell>
          <cell r="I207">
            <v>19456.12</v>
          </cell>
          <cell r="J207">
            <v>19461.84</v>
          </cell>
          <cell r="K207">
            <v>18741.990000000002</v>
          </cell>
          <cell r="L207">
            <v>19120.689999999999</v>
          </cell>
          <cell r="M207">
            <v>19021.439999999999</v>
          </cell>
          <cell r="N207">
            <v>19092.2</v>
          </cell>
          <cell r="O207">
            <v>20444.169999999998</v>
          </cell>
        </row>
        <row r="208">
          <cell r="A208">
            <v>250107</v>
          </cell>
          <cell r="B208">
            <v>6</v>
          </cell>
          <cell r="C208" t="str">
            <v>Contribución Superintendencia de Bancos</v>
          </cell>
          <cell r="D208">
            <v>110105.22</v>
          </cell>
          <cell r="E208">
            <v>87488.48</v>
          </cell>
          <cell r="F208">
            <v>128153.59</v>
          </cell>
          <cell r="G208">
            <v>143139.74</v>
          </cell>
          <cell r="H208">
            <v>103447.7</v>
          </cell>
          <cell r="I208">
            <v>104039.09</v>
          </cell>
          <cell r="J208">
            <v>91142.52</v>
          </cell>
          <cell r="K208">
            <v>79464.55</v>
          </cell>
          <cell r="L208">
            <v>135239.63</v>
          </cell>
          <cell r="M208">
            <v>106059.51</v>
          </cell>
          <cell r="N208">
            <v>103244.04</v>
          </cell>
          <cell r="O208">
            <v>136047.47</v>
          </cell>
        </row>
        <row r="209">
          <cell r="A209">
            <v>250108</v>
          </cell>
          <cell r="B209">
            <v>6</v>
          </cell>
          <cell r="C209" t="str">
            <v>Otros Impuestos</v>
          </cell>
          <cell r="D209">
            <v>16111.75</v>
          </cell>
          <cell r="E209">
            <v>10798.98</v>
          </cell>
          <cell r="F209">
            <v>22713.26</v>
          </cell>
          <cell r="G209">
            <v>18598.57</v>
          </cell>
          <cell r="H209">
            <v>24773.1</v>
          </cell>
          <cell r="I209">
            <v>14774.41</v>
          </cell>
          <cell r="J209">
            <v>26339.14</v>
          </cell>
          <cell r="K209">
            <v>11680.51</v>
          </cell>
          <cell r="L209">
            <v>19160.63</v>
          </cell>
          <cell r="M209">
            <v>15284.22</v>
          </cell>
          <cell r="N209">
            <v>14500.92</v>
          </cell>
          <cell r="O209">
            <v>24260.68</v>
          </cell>
        </row>
        <row r="210">
          <cell r="A210">
            <v>250201</v>
          </cell>
          <cell r="B210">
            <v>6</v>
          </cell>
          <cell r="C210" t="str">
            <v>Remuneraciones por Pagar</v>
          </cell>
          <cell r="D210">
            <v>57277.1</v>
          </cell>
          <cell r="E210">
            <v>67506.880000000005</v>
          </cell>
          <cell r="F210">
            <v>77756.100000000006</v>
          </cell>
          <cell r="G210">
            <v>86260.43</v>
          </cell>
          <cell r="H210">
            <v>95873.09</v>
          </cell>
          <cell r="I210">
            <v>106162.33</v>
          </cell>
          <cell r="J210">
            <v>106948.85</v>
          </cell>
          <cell r="K210">
            <v>116315.59</v>
          </cell>
          <cell r="L210">
            <v>126227.19</v>
          </cell>
          <cell r="M210">
            <v>135467.68</v>
          </cell>
          <cell r="N210">
            <v>145628.15</v>
          </cell>
          <cell r="O210">
            <v>57162.41</v>
          </cell>
        </row>
        <row r="211">
          <cell r="A211">
            <v>250202</v>
          </cell>
          <cell r="B211">
            <v>6</v>
          </cell>
          <cell r="C211" t="str">
            <v>Fondos de Reserva</v>
          </cell>
          <cell r="D211">
            <v>45559.48</v>
          </cell>
          <cell r="E211">
            <v>51164.15</v>
          </cell>
          <cell r="F211">
            <v>57428.480000000003</v>
          </cell>
          <cell r="G211">
            <v>63686.92</v>
          </cell>
          <cell r="H211">
            <v>69903.69</v>
          </cell>
          <cell r="I211">
            <v>76239.25</v>
          </cell>
          <cell r="J211">
            <v>82574.81</v>
          </cell>
          <cell r="K211">
            <v>88846.91</v>
          </cell>
          <cell r="L211">
            <v>95133.66</v>
          </cell>
          <cell r="M211">
            <v>101486.56</v>
          </cell>
          <cell r="N211">
            <v>33288.35</v>
          </cell>
          <cell r="O211">
            <v>41741.769999999997</v>
          </cell>
        </row>
        <row r="212">
          <cell r="A212">
            <v>250203</v>
          </cell>
          <cell r="B212">
            <v>6</v>
          </cell>
          <cell r="C212" t="str">
            <v>Reserva Jubilación Patronal</v>
          </cell>
          <cell r="D212">
            <v>133954.6</v>
          </cell>
          <cell r="E212">
            <v>136806.42000000001</v>
          </cell>
          <cell r="F212">
            <v>139658.23999999999</v>
          </cell>
          <cell r="G212">
            <v>142499.94</v>
          </cell>
          <cell r="H212">
            <v>145310.69</v>
          </cell>
          <cell r="I212">
            <v>148121.44</v>
          </cell>
          <cell r="J212">
            <v>150932.19</v>
          </cell>
          <cell r="K212">
            <v>153742.94</v>
          </cell>
          <cell r="L212">
            <v>156531.09</v>
          </cell>
          <cell r="M212">
            <v>159319.24</v>
          </cell>
          <cell r="N212">
            <v>162093.62</v>
          </cell>
          <cell r="O212">
            <v>170557.59</v>
          </cell>
        </row>
        <row r="213">
          <cell r="A213">
            <v>250204</v>
          </cell>
          <cell r="B213">
            <v>6</v>
          </cell>
          <cell r="C213" t="str">
            <v>Otras Cuentas por Pagar al Personal</v>
          </cell>
          <cell r="D213">
            <v>554525.36</v>
          </cell>
          <cell r="E213">
            <v>568349.26</v>
          </cell>
          <cell r="F213">
            <v>634966.19999999995</v>
          </cell>
          <cell r="G213">
            <v>224187.27</v>
          </cell>
          <cell r="H213">
            <v>307694.87</v>
          </cell>
          <cell r="I213">
            <v>366254.94</v>
          </cell>
          <cell r="J213">
            <v>472571.3</v>
          </cell>
          <cell r="K213">
            <v>524914.67000000004</v>
          </cell>
          <cell r="L213">
            <v>664143.93000000005</v>
          </cell>
          <cell r="M213">
            <v>730369.57</v>
          </cell>
          <cell r="N213">
            <v>805056.85</v>
          </cell>
          <cell r="O213">
            <v>771260.46</v>
          </cell>
        </row>
        <row r="214">
          <cell r="A214">
            <v>259001</v>
          </cell>
          <cell r="B214">
            <v>6</v>
          </cell>
          <cell r="C214" t="str">
            <v>Dividendos por Pagar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259002</v>
          </cell>
          <cell r="B215">
            <v>6</v>
          </cell>
          <cell r="C215" t="str">
            <v>Deudas con Empresas Relacionadas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259003</v>
          </cell>
          <cell r="B216">
            <v>6</v>
          </cell>
          <cell r="C216" t="str">
            <v>Deudas con Intermediarios</v>
          </cell>
          <cell r="D216">
            <v>431574.33</v>
          </cell>
          <cell r="E216">
            <v>479725.67</v>
          </cell>
          <cell r="F216">
            <v>339430.2</v>
          </cell>
          <cell r="G216">
            <v>345673.15</v>
          </cell>
          <cell r="H216">
            <v>371886.58</v>
          </cell>
          <cell r="I216">
            <v>398101.89</v>
          </cell>
          <cell r="J216">
            <v>365741.76</v>
          </cell>
          <cell r="K216">
            <v>307163.89</v>
          </cell>
          <cell r="L216">
            <v>437119.21</v>
          </cell>
          <cell r="M216">
            <v>393350.96</v>
          </cell>
          <cell r="N216">
            <v>483876.11</v>
          </cell>
          <cell r="O216">
            <v>449343</v>
          </cell>
        </row>
        <row r="217">
          <cell r="A217">
            <v>259004</v>
          </cell>
          <cell r="B217">
            <v>6</v>
          </cell>
          <cell r="C217" t="str">
            <v>Regularización de Divisas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259005</v>
          </cell>
          <cell r="B218">
            <v>6</v>
          </cell>
          <cell r="C218" t="str">
            <v>Proveedores</v>
          </cell>
          <cell r="D218">
            <v>1063282.07</v>
          </cell>
          <cell r="E218">
            <v>1359439.62</v>
          </cell>
          <cell r="F218">
            <v>1064539.78</v>
          </cell>
          <cell r="G218">
            <v>932503.49</v>
          </cell>
          <cell r="H218">
            <v>1181797.44</v>
          </cell>
          <cell r="I218">
            <v>1309475.07</v>
          </cell>
          <cell r="J218">
            <v>1376536.35</v>
          </cell>
          <cell r="K218">
            <v>883255.03</v>
          </cell>
          <cell r="L218">
            <v>788650.33</v>
          </cell>
          <cell r="M218">
            <v>1167498.8799999999</v>
          </cell>
          <cell r="N218">
            <v>920743.46</v>
          </cell>
          <cell r="O218">
            <v>837479.68</v>
          </cell>
        </row>
        <row r="219">
          <cell r="A219">
            <v>259006</v>
          </cell>
          <cell r="B219">
            <v>6</v>
          </cell>
          <cell r="C219" t="str">
            <v>Primas Anticipadas</v>
          </cell>
          <cell r="D219">
            <v>837880.54</v>
          </cell>
          <cell r="E219">
            <v>966330.75</v>
          </cell>
          <cell r="F219">
            <v>1229277.3899999999</v>
          </cell>
          <cell r="G219">
            <v>1995633.42</v>
          </cell>
          <cell r="H219">
            <v>1359595.78</v>
          </cell>
          <cell r="I219">
            <v>1637469.99</v>
          </cell>
          <cell r="J219">
            <v>172936.03</v>
          </cell>
          <cell r="K219">
            <v>138809.82999999999</v>
          </cell>
          <cell r="L219">
            <v>175440.93</v>
          </cell>
          <cell r="M219">
            <v>161466.99</v>
          </cell>
          <cell r="N219">
            <v>40649.230000000003</v>
          </cell>
          <cell r="O219">
            <v>32778.33</v>
          </cell>
        </row>
        <row r="220">
          <cell r="A220">
            <v>259007</v>
          </cell>
          <cell r="B220">
            <v>6</v>
          </cell>
          <cell r="C220" t="str">
            <v>Reaseguros no Proporcionales</v>
          </cell>
          <cell r="D220">
            <v>377481.39</v>
          </cell>
          <cell r="E220">
            <v>314758.12</v>
          </cell>
          <cell r="F220">
            <v>344341.7</v>
          </cell>
          <cell r="G220">
            <v>418382.33</v>
          </cell>
          <cell r="H220">
            <v>346972.59</v>
          </cell>
          <cell r="I220">
            <v>431211.41</v>
          </cell>
          <cell r="J220">
            <v>441880.81</v>
          </cell>
          <cell r="K220">
            <v>342127.13</v>
          </cell>
          <cell r="L220">
            <v>422920.83</v>
          </cell>
          <cell r="M220">
            <v>432139.81</v>
          </cell>
          <cell r="N220">
            <v>324243.36</v>
          </cell>
          <cell r="O220">
            <v>751506.58</v>
          </cell>
        </row>
        <row r="221">
          <cell r="A221">
            <v>259008</v>
          </cell>
          <cell r="B221">
            <v>6</v>
          </cell>
          <cell r="C221" t="str">
            <v>Otras Cuentas por Pagar</v>
          </cell>
          <cell r="D221">
            <v>18003.95</v>
          </cell>
          <cell r="E221">
            <v>18509.400000000001</v>
          </cell>
          <cell r="F221">
            <v>19494.21</v>
          </cell>
          <cell r="G221">
            <v>32548.94</v>
          </cell>
          <cell r="H221">
            <v>56059.55</v>
          </cell>
          <cell r="I221">
            <v>72055.23</v>
          </cell>
          <cell r="J221">
            <v>90713.01</v>
          </cell>
          <cell r="K221">
            <v>103195.45</v>
          </cell>
          <cell r="L221">
            <v>47021.59</v>
          </cell>
          <cell r="M221">
            <v>48895.66</v>
          </cell>
          <cell r="N221">
            <v>50104.26</v>
          </cell>
          <cell r="O221">
            <v>55469.25</v>
          </cell>
        </row>
        <row r="222">
          <cell r="A222">
            <v>259009</v>
          </cell>
          <cell r="B222">
            <v>6</v>
          </cell>
          <cell r="C222" t="str">
            <v>Aportes para Futuras Capitalizaciones</v>
          </cell>
          <cell r="D222">
            <v>1175629.05</v>
          </cell>
          <cell r="E222">
            <v>1175629.05</v>
          </cell>
          <cell r="F222">
            <v>1175629.05</v>
          </cell>
          <cell r="G222">
            <v>1175629.05</v>
          </cell>
          <cell r="H222">
            <v>1175629.05</v>
          </cell>
          <cell r="I222">
            <v>1175629.05</v>
          </cell>
          <cell r="J222">
            <v>1175629.05</v>
          </cell>
          <cell r="K222">
            <v>1175629.05</v>
          </cell>
          <cell r="L222">
            <v>1175629.05</v>
          </cell>
          <cell r="M222">
            <v>1175629.05</v>
          </cell>
          <cell r="N222">
            <v>1175629.05</v>
          </cell>
          <cell r="O222">
            <v>606314.54</v>
          </cell>
        </row>
        <row r="223">
          <cell r="A223">
            <v>320201</v>
          </cell>
          <cell r="B223">
            <v>6</v>
          </cell>
          <cell r="C223" t="str">
            <v>APORTES DE ACCIONISTAS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320202</v>
          </cell>
          <cell r="B224">
            <v>6</v>
          </cell>
          <cell r="C224" t="str">
            <v>UTILIDADES RETENIDAS PARA FUTURAS CAPITALIZACIONES</v>
          </cell>
          <cell r="D224">
            <v>3655107.54</v>
          </cell>
          <cell r="E224">
            <v>3655107.54</v>
          </cell>
          <cell r="F224">
            <v>3655107.54</v>
          </cell>
          <cell r="G224">
            <v>3655107.54</v>
          </cell>
          <cell r="H224">
            <v>3655107.54</v>
          </cell>
          <cell r="I224">
            <v>3655107.54</v>
          </cell>
          <cell r="J224">
            <v>5482953.1700000009</v>
          </cell>
          <cell r="K224">
            <v>5482953.1700000009</v>
          </cell>
          <cell r="L224">
            <v>5482953.1700000009</v>
          </cell>
          <cell r="M224">
            <v>5482953.1700000009</v>
          </cell>
          <cell r="N224">
            <v>5482953.1700000009</v>
          </cell>
          <cell r="O224">
            <v>5482953.1700000009</v>
          </cell>
        </row>
        <row r="225">
          <cell r="A225">
            <v>340101</v>
          </cell>
          <cell r="B225">
            <v>6</v>
          </cell>
          <cell r="C225" t="str">
            <v>Utilidades</v>
          </cell>
          <cell r="D225">
            <v>1946652.83</v>
          </cell>
          <cell r="E225">
            <v>1946652.83</v>
          </cell>
          <cell r="F225">
            <v>1946652.83</v>
          </cell>
          <cell r="G225">
            <v>1944963.46</v>
          </cell>
          <cell r="H225">
            <v>1944963.46</v>
          </cell>
          <cell r="I225">
            <v>1944963.46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340102</v>
          </cell>
          <cell r="B226">
            <v>6</v>
          </cell>
          <cell r="C226" t="str">
            <v>Pérdidas</v>
          </cell>
          <cell r="D226">
            <v>-117117.83</v>
          </cell>
          <cell r="E226">
            <v>-117117.83</v>
          </cell>
          <cell r="F226">
            <v>-117117.83</v>
          </cell>
          <cell r="G226">
            <v>-117117.83</v>
          </cell>
          <cell r="H226">
            <v>-117117.83</v>
          </cell>
          <cell r="I226">
            <v>-117117.83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340201</v>
          </cell>
          <cell r="B227">
            <v>6</v>
          </cell>
          <cell r="C227" t="str">
            <v>Utilidades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3083063.22</v>
          </cell>
        </row>
        <row r="228">
          <cell r="A228">
            <v>340202</v>
          </cell>
          <cell r="B228">
            <v>6</v>
          </cell>
          <cell r="C228" t="str">
            <v>Pérdidas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410101</v>
          </cell>
          <cell r="B229">
            <v>6</v>
          </cell>
          <cell r="C229" t="str">
            <v>Sueldos y sobresueldos</v>
          </cell>
          <cell r="D229">
            <v>81317.8</v>
          </cell>
          <cell r="E229">
            <v>162566.79999999999</v>
          </cell>
          <cell r="F229">
            <v>242645.82</v>
          </cell>
          <cell r="G229">
            <v>322626.61</v>
          </cell>
          <cell r="H229">
            <v>403480.08</v>
          </cell>
          <cell r="I229">
            <v>485826.9</v>
          </cell>
          <cell r="J229">
            <v>567382.1</v>
          </cell>
          <cell r="K229">
            <v>648102.97</v>
          </cell>
          <cell r="L229">
            <v>729340.56</v>
          </cell>
          <cell r="M229">
            <v>810367.72</v>
          </cell>
          <cell r="N229">
            <v>891993.15</v>
          </cell>
          <cell r="O229">
            <v>980188.58</v>
          </cell>
        </row>
        <row r="230">
          <cell r="A230">
            <v>410102</v>
          </cell>
          <cell r="B230">
            <v>6</v>
          </cell>
          <cell r="C230" t="str">
            <v>Gastos de representación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410103</v>
          </cell>
          <cell r="B231">
            <v>6</v>
          </cell>
          <cell r="C231" t="str">
            <v>Viáticos y gastos de viaje</v>
          </cell>
          <cell r="D231">
            <v>3883.92</v>
          </cell>
          <cell r="E231">
            <v>8382.83</v>
          </cell>
          <cell r="F231">
            <v>13642.17</v>
          </cell>
          <cell r="G231">
            <v>17512.88</v>
          </cell>
          <cell r="H231">
            <v>27559.22</v>
          </cell>
          <cell r="I231">
            <v>30862.67</v>
          </cell>
          <cell r="J231">
            <v>43424.63</v>
          </cell>
          <cell r="K231">
            <v>51590.93</v>
          </cell>
          <cell r="L231">
            <v>60294.77</v>
          </cell>
          <cell r="M231">
            <v>48623.37</v>
          </cell>
          <cell r="N231">
            <v>52149.21</v>
          </cell>
          <cell r="O231">
            <v>58269.77</v>
          </cell>
        </row>
        <row r="232">
          <cell r="A232">
            <v>410104</v>
          </cell>
          <cell r="B232">
            <v>6</v>
          </cell>
          <cell r="C232" t="str">
            <v>Subsidios e indemnizaciones</v>
          </cell>
          <cell r="D232">
            <v>2489.42</v>
          </cell>
          <cell r="E232">
            <v>5013.2299999999996</v>
          </cell>
          <cell r="F232">
            <v>7537.04</v>
          </cell>
          <cell r="G232">
            <v>12336.1</v>
          </cell>
          <cell r="H232">
            <v>15095</v>
          </cell>
          <cell r="I232">
            <v>17574.04</v>
          </cell>
          <cell r="J232">
            <v>21224.09</v>
          </cell>
          <cell r="K232">
            <v>24888.99</v>
          </cell>
          <cell r="L232">
            <v>27378.080000000002</v>
          </cell>
          <cell r="M232">
            <v>32073.52</v>
          </cell>
          <cell r="N232">
            <v>35416.65</v>
          </cell>
          <cell r="O232">
            <v>16596.009999999998</v>
          </cell>
        </row>
        <row r="233">
          <cell r="A233">
            <v>410105</v>
          </cell>
          <cell r="B233">
            <v>6</v>
          </cell>
          <cell r="C233" t="str">
            <v>Honorarios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410106</v>
          </cell>
          <cell r="B234">
            <v>6</v>
          </cell>
          <cell r="C234" t="str">
            <v>Aportes al IESS</v>
          </cell>
          <cell r="D234">
            <v>10123.129999999999</v>
          </cell>
          <cell r="E234">
            <v>19992.54</v>
          </cell>
          <cell r="F234">
            <v>29892.67</v>
          </cell>
          <cell r="G234">
            <v>39697.019999999997</v>
          </cell>
          <cell r="H234">
            <v>49545.81</v>
          </cell>
          <cell r="I234">
            <v>59567.65</v>
          </cell>
          <cell r="J234">
            <v>69520</v>
          </cell>
          <cell r="K234">
            <v>79345.14</v>
          </cell>
          <cell r="L234">
            <v>89215.51</v>
          </cell>
          <cell r="M234">
            <v>99099.69</v>
          </cell>
          <cell r="N234">
            <v>109017.18</v>
          </cell>
          <cell r="O234">
            <v>119732.94</v>
          </cell>
        </row>
        <row r="235">
          <cell r="A235">
            <v>410107</v>
          </cell>
          <cell r="B235">
            <v>6</v>
          </cell>
          <cell r="C235" t="str">
            <v>Fondo de reserva</v>
          </cell>
          <cell r="D235">
            <v>6213.35</v>
          </cell>
          <cell r="E235">
            <v>12251.07</v>
          </cell>
          <cell r="F235">
            <v>18515.400000000001</v>
          </cell>
          <cell r="G235">
            <v>24773.84</v>
          </cell>
          <cell r="H235">
            <v>30990.61</v>
          </cell>
          <cell r="I235">
            <v>37326.17</v>
          </cell>
          <cell r="J235">
            <v>43661.73</v>
          </cell>
          <cell r="K235">
            <v>49933.83</v>
          </cell>
          <cell r="L235">
            <v>56220.58</v>
          </cell>
          <cell r="M235">
            <v>62573.48</v>
          </cell>
          <cell r="N235">
            <v>68949.22</v>
          </cell>
          <cell r="O235">
            <v>75391.62</v>
          </cell>
        </row>
        <row r="236">
          <cell r="A236">
            <v>410108</v>
          </cell>
          <cell r="B236">
            <v>6</v>
          </cell>
          <cell r="C236" t="str">
            <v>Décimos sueldos</v>
          </cell>
          <cell r="D236">
            <v>7877.91</v>
          </cell>
          <cell r="E236">
            <v>15583.88</v>
          </cell>
          <cell r="F236">
            <v>23309.29</v>
          </cell>
          <cell r="G236">
            <v>31191.93</v>
          </cell>
          <cell r="H236">
            <v>38807.269999999997</v>
          </cell>
          <cell r="I236">
            <v>46617.47</v>
          </cell>
          <cell r="J236">
            <v>55335.12</v>
          </cell>
          <cell r="K236">
            <v>62994.82</v>
          </cell>
          <cell r="L236">
            <v>70494.42</v>
          </cell>
          <cell r="M236">
            <v>78175.66</v>
          </cell>
          <cell r="N236">
            <v>86202.5</v>
          </cell>
          <cell r="O236">
            <v>94433.19</v>
          </cell>
        </row>
        <row r="237">
          <cell r="A237">
            <v>410109</v>
          </cell>
          <cell r="B237">
            <v>6</v>
          </cell>
          <cell r="C237" t="str">
            <v>Vacaciones</v>
          </cell>
          <cell r="D237">
            <v>0</v>
          </cell>
          <cell r="E237">
            <v>0</v>
          </cell>
          <cell r="F237">
            <v>0</v>
          </cell>
          <cell r="G237">
            <v>257.97000000000003</v>
          </cell>
          <cell r="H237">
            <v>759.49</v>
          </cell>
          <cell r="I237">
            <v>759.49</v>
          </cell>
          <cell r="J237">
            <v>1249.07</v>
          </cell>
          <cell r="K237">
            <v>1707.11</v>
          </cell>
          <cell r="L237">
            <v>1814.05</v>
          </cell>
          <cell r="M237">
            <v>2304.08</v>
          </cell>
          <cell r="N237">
            <v>2304.08</v>
          </cell>
          <cell r="O237">
            <v>2304.08</v>
          </cell>
        </row>
        <row r="238">
          <cell r="A238">
            <v>410110</v>
          </cell>
          <cell r="B238">
            <v>6</v>
          </cell>
          <cell r="C238" t="str">
            <v>Jubilación patronal</v>
          </cell>
          <cell r="D238">
            <v>2805.5</v>
          </cell>
          <cell r="E238">
            <v>5657.32</v>
          </cell>
          <cell r="F238">
            <v>8509.14</v>
          </cell>
          <cell r="G238">
            <v>11350.84</v>
          </cell>
          <cell r="H238">
            <v>14161.59</v>
          </cell>
          <cell r="I238">
            <v>16972.34</v>
          </cell>
          <cell r="J238">
            <v>19783.09</v>
          </cell>
          <cell r="K238">
            <v>22593.84</v>
          </cell>
          <cell r="L238">
            <v>25381.99</v>
          </cell>
          <cell r="M238">
            <v>28170.14</v>
          </cell>
          <cell r="N238">
            <v>30944.52</v>
          </cell>
          <cell r="O238">
            <v>39670.49</v>
          </cell>
        </row>
        <row r="239">
          <cell r="A239">
            <v>410111</v>
          </cell>
          <cell r="B239">
            <v>6</v>
          </cell>
          <cell r="C239" t="str">
            <v>Impuesto a la Renta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410112</v>
          </cell>
          <cell r="B240">
            <v>6</v>
          </cell>
          <cell r="C240" t="str">
            <v>Seguros del Personal</v>
          </cell>
          <cell r="D240">
            <v>3304.64</v>
          </cell>
          <cell r="E240">
            <v>7575.91</v>
          </cell>
          <cell r="F240">
            <v>11847.18</v>
          </cell>
          <cell r="G240">
            <v>16231.14</v>
          </cell>
          <cell r="H240">
            <v>20543.84</v>
          </cell>
          <cell r="I240">
            <v>25123.35</v>
          </cell>
          <cell r="J240">
            <v>29702.86</v>
          </cell>
          <cell r="K240">
            <v>34246.74</v>
          </cell>
          <cell r="L240">
            <v>38754.99</v>
          </cell>
          <cell r="M240">
            <v>43227.61</v>
          </cell>
          <cell r="N240">
            <v>47664.6</v>
          </cell>
          <cell r="O240">
            <v>56070.17</v>
          </cell>
        </row>
        <row r="241">
          <cell r="A241">
            <v>410113</v>
          </cell>
          <cell r="B241">
            <v>6</v>
          </cell>
          <cell r="C241" t="str">
            <v>Participación utilidades</v>
          </cell>
          <cell r="D241">
            <v>59015.63</v>
          </cell>
          <cell r="E241">
            <v>72839.53</v>
          </cell>
          <cell r="F241">
            <v>139456.47</v>
          </cell>
          <cell r="G241">
            <v>224187.27</v>
          </cell>
          <cell r="H241">
            <v>307694.87</v>
          </cell>
          <cell r="I241">
            <v>366254.94</v>
          </cell>
          <cell r="J241">
            <v>472571.3</v>
          </cell>
          <cell r="K241">
            <v>524914.67000000004</v>
          </cell>
          <cell r="L241">
            <v>664143.93000000005</v>
          </cell>
          <cell r="M241">
            <v>730369.57</v>
          </cell>
          <cell r="N241">
            <v>805056.85</v>
          </cell>
          <cell r="O241">
            <v>771260.46</v>
          </cell>
        </row>
        <row r="242">
          <cell r="A242">
            <v>410114</v>
          </cell>
          <cell r="B242">
            <v>6</v>
          </cell>
          <cell r="C242" t="str">
            <v>Gastos no especificados</v>
          </cell>
          <cell r="D242">
            <v>14989.27</v>
          </cell>
          <cell r="E242">
            <v>66202.25</v>
          </cell>
          <cell r="F242">
            <v>77016.240000000005</v>
          </cell>
          <cell r="G242">
            <v>103643.78</v>
          </cell>
          <cell r="H242">
            <v>135363.56</v>
          </cell>
          <cell r="I242">
            <v>158610.82</v>
          </cell>
          <cell r="J242">
            <v>185460.38</v>
          </cell>
          <cell r="K242">
            <v>210961.4</v>
          </cell>
          <cell r="L242">
            <v>218928.85</v>
          </cell>
          <cell r="M242">
            <v>272844.19</v>
          </cell>
          <cell r="N242">
            <v>277091.36</v>
          </cell>
          <cell r="O242">
            <v>347824.11</v>
          </cell>
        </row>
        <row r="243">
          <cell r="A243">
            <v>410201</v>
          </cell>
          <cell r="B243">
            <v>6</v>
          </cell>
          <cell r="C243" t="str">
            <v>Arriendos</v>
          </cell>
          <cell r="D243">
            <v>4223.29</v>
          </cell>
          <cell r="E243">
            <v>23456.73</v>
          </cell>
          <cell r="F243">
            <v>39576.04</v>
          </cell>
          <cell r="G243">
            <v>65354.7</v>
          </cell>
          <cell r="H243">
            <v>78432.06</v>
          </cell>
          <cell r="I243">
            <v>90186.46</v>
          </cell>
          <cell r="J243">
            <v>102480.03</v>
          </cell>
          <cell r="K243">
            <v>114725.11</v>
          </cell>
          <cell r="L243">
            <v>129052.51</v>
          </cell>
          <cell r="M243">
            <v>142918.39999999999</v>
          </cell>
          <cell r="N243">
            <v>156443.82</v>
          </cell>
          <cell r="O243">
            <v>169322.71</v>
          </cell>
        </row>
        <row r="244">
          <cell r="A244">
            <v>410202</v>
          </cell>
          <cell r="B244">
            <v>6</v>
          </cell>
          <cell r="C244" t="str">
            <v>Luz, agua y teléfono</v>
          </cell>
          <cell r="D244">
            <v>5388.14</v>
          </cell>
          <cell r="E244">
            <v>12546.14</v>
          </cell>
          <cell r="F244">
            <v>21693.16</v>
          </cell>
          <cell r="G244">
            <v>30026.400000000001</v>
          </cell>
          <cell r="H244">
            <v>39292.92</v>
          </cell>
          <cell r="I244">
            <v>49994.69</v>
          </cell>
          <cell r="J244">
            <v>61476.06</v>
          </cell>
          <cell r="K244">
            <v>72659.240000000005</v>
          </cell>
          <cell r="L244">
            <v>82532.84</v>
          </cell>
          <cell r="M244">
            <v>92945.53</v>
          </cell>
          <cell r="N244">
            <v>101506.71</v>
          </cell>
          <cell r="O244">
            <v>112827.6</v>
          </cell>
        </row>
        <row r="245">
          <cell r="A245">
            <v>410203</v>
          </cell>
          <cell r="B245">
            <v>6</v>
          </cell>
          <cell r="C245" t="str">
            <v>Seguros de muebles, equipos y vehículos</v>
          </cell>
          <cell r="D245">
            <v>2226.9499999999998</v>
          </cell>
          <cell r="E245">
            <v>4661.1000000000004</v>
          </cell>
          <cell r="F245">
            <v>7397.07</v>
          </cell>
          <cell r="G245">
            <v>9823.7099999999991</v>
          </cell>
          <cell r="H245">
            <v>12245.77</v>
          </cell>
          <cell r="I245">
            <v>14589.83</v>
          </cell>
          <cell r="J245">
            <v>16958.189999999999</v>
          </cell>
          <cell r="K245">
            <v>19290.099999999999</v>
          </cell>
          <cell r="L245">
            <v>21670.58</v>
          </cell>
          <cell r="M245">
            <v>21741.33</v>
          </cell>
          <cell r="N245">
            <v>21741.33</v>
          </cell>
          <cell r="O245">
            <v>24192.83</v>
          </cell>
        </row>
        <row r="246">
          <cell r="A246">
            <v>410204</v>
          </cell>
          <cell r="B246">
            <v>6</v>
          </cell>
          <cell r="C246" t="str">
            <v>Papelería y útiles de oficina</v>
          </cell>
          <cell r="D246">
            <v>4575.2299999999996</v>
          </cell>
          <cell r="E246">
            <v>11605.02</v>
          </cell>
          <cell r="F246">
            <v>34093.56</v>
          </cell>
          <cell r="G246">
            <v>53377.5</v>
          </cell>
          <cell r="H246">
            <v>71595.509999999995</v>
          </cell>
          <cell r="I246">
            <v>84594.39</v>
          </cell>
          <cell r="J246">
            <v>100689.61</v>
          </cell>
          <cell r="K246">
            <v>116200.64</v>
          </cell>
          <cell r="L246">
            <v>126217.47</v>
          </cell>
          <cell r="M246">
            <v>141547.20000000001</v>
          </cell>
          <cell r="N246">
            <v>156608.19</v>
          </cell>
          <cell r="O246">
            <v>173799.31</v>
          </cell>
        </row>
        <row r="247">
          <cell r="A247">
            <v>410205</v>
          </cell>
          <cell r="B247">
            <v>6</v>
          </cell>
          <cell r="C247" t="str">
            <v>Publicaciones y propaganda</v>
          </cell>
          <cell r="D247">
            <v>1094.4100000000001</v>
          </cell>
          <cell r="E247">
            <v>1864.25</v>
          </cell>
          <cell r="F247">
            <v>2206.36</v>
          </cell>
          <cell r="G247">
            <v>8414.51</v>
          </cell>
          <cell r="H247">
            <v>10498.1</v>
          </cell>
          <cell r="I247">
            <v>12367.99</v>
          </cell>
          <cell r="J247">
            <v>14035.39</v>
          </cell>
          <cell r="K247">
            <v>28172.93</v>
          </cell>
          <cell r="L247">
            <v>22532.31</v>
          </cell>
          <cell r="M247">
            <v>29508.42</v>
          </cell>
          <cell r="N247">
            <v>40129.97</v>
          </cell>
          <cell r="O247">
            <v>49370.71</v>
          </cell>
        </row>
        <row r="248">
          <cell r="A248">
            <v>410206</v>
          </cell>
          <cell r="B248">
            <v>6</v>
          </cell>
          <cell r="C248" t="str">
            <v>Comunicaciones</v>
          </cell>
          <cell r="D248">
            <v>4051.91</v>
          </cell>
          <cell r="E248">
            <v>12445.71</v>
          </cell>
          <cell r="F248">
            <v>21680.97</v>
          </cell>
          <cell r="G248">
            <v>27444.2</v>
          </cell>
          <cell r="H248">
            <v>32862.82</v>
          </cell>
          <cell r="I248">
            <v>43017.45</v>
          </cell>
          <cell r="J248">
            <v>49487.78</v>
          </cell>
          <cell r="K248">
            <v>54208.6</v>
          </cell>
          <cell r="L248">
            <v>59832.21</v>
          </cell>
          <cell r="M248">
            <v>67357.679999999993</v>
          </cell>
          <cell r="N248">
            <v>70116.89</v>
          </cell>
          <cell r="O248">
            <v>83047.38</v>
          </cell>
        </row>
        <row r="249">
          <cell r="A249">
            <v>410207</v>
          </cell>
          <cell r="B249">
            <v>6</v>
          </cell>
          <cell r="C249" t="str">
            <v>Movilizaciones</v>
          </cell>
          <cell r="D249">
            <v>2301.2199999999998</v>
          </cell>
          <cell r="E249">
            <v>4684.67</v>
          </cell>
          <cell r="F249">
            <v>7569.77</v>
          </cell>
          <cell r="G249">
            <v>9951.36</v>
          </cell>
          <cell r="H249">
            <v>13998.01</v>
          </cell>
          <cell r="I249">
            <v>16468.419999999998</v>
          </cell>
          <cell r="J249">
            <v>19692.09</v>
          </cell>
          <cell r="K249">
            <v>22525.759999999998</v>
          </cell>
          <cell r="L249">
            <v>24771.439999999999</v>
          </cell>
          <cell r="M249">
            <v>28097.040000000001</v>
          </cell>
          <cell r="N249">
            <v>30262.45</v>
          </cell>
          <cell r="O249">
            <v>32858.160000000003</v>
          </cell>
        </row>
        <row r="250">
          <cell r="A250">
            <v>410208</v>
          </cell>
          <cell r="B250">
            <v>6</v>
          </cell>
          <cell r="C250" t="str">
            <v>Honorarios profesionales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410209</v>
          </cell>
          <cell r="B251">
            <v>6</v>
          </cell>
          <cell r="C251" t="str">
            <v>Cuotas y donativos</v>
          </cell>
          <cell r="D251">
            <v>6914.2</v>
          </cell>
          <cell r="E251">
            <v>9151.4500000000007</v>
          </cell>
          <cell r="F251">
            <v>12632.45</v>
          </cell>
          <cell r="G251">
            <v>15567.58</v>
          </cell>
          <cell r="H251">
            <v>16085.14</v>
          </cell>
          <cell r="I251">
            <v>17745.14</v>
          </cell>
          <cell r="J251">
            <v>20086.39</v>
          </cell>
          <cell r="K251">
            <v>20296.39</v>
          </cell>
          <cell r="L251">
            <v>20561.39</v>
          </cell>
          <cell r="M251">
            <v>26396.39</v>
          </cell>
          <cell r="N251">
            <v>26986.39</v>
          </cell>
          <cell r="O251">
            <v>32990.89</v>
          </cell>
        </row>
        <row r="252">
          <cell r="A252">
            <v>410210</v>
          </cell>
          <cell r="B252">
            <v>6</v>
          </cell>
          <cell r="C252" t="str">
            <v>Gastos Judiciales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560</v>
          </cell>
          <cell r="M252">
            <v>560</v>
          </cell>
          <cell r="N252">
            <v>560</v>
          </cell>
          <cell r="O252">
            <v>560</v>
          </cell>
        </row>
        <row r="253">
          <cell r="A253">
            <v>410211</v>
          </cell>
          <cell r="B253">
            <v>6</v>
          </cell>
          <cell r="C253" t="str">
            <v>Gastos de computación</v>
          </cell>
          <cell r="D253">
            <v>2081.4899999999998</v>
          </cell>
          <cell r="E253">
            <v>8628.65</v>
          </cell>
          <cell r="F253">
            <v>16956.38</v>
          </cell>
          <cell r="G253">
            <v>23872.46</v>
          </cell>
          <cell r="H253">
            <v>30089.49</v>
          </cell>
          <cell r="I253">
            <v>40863.78</v>
          </cell>
          <cell r="J253">
            <v>56461.89</v>
          </cell>
          <cell r="K253">
            <v>58835.93</v>
          </cell>
          <cell r="L253">
            <v>67757.899999999994</v>
          </cell>
          <cell r="M253">
            <v>72492.2</v>
          </cell>
          <cell r="N253">
            <v>88355.53</v>
          </cell>
          <cell r="O253">
            <v>112952.92</v>
          </cell>
        </row>
        <row r="254">
          <cell r="A254">
            <v>410212</v>
          </cell>
          <cell r="B254">
            <v>6</v>
          </cell>
          <cell r="C254" t="str">
            <v>Gastos Leasing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410213</v>
          </cell>
          <cell r="B255">
            <v>6</v>
          </cell>
          <cell r="C255" t="str">
            <v>Otros Gastos</v>
          </cell>
          <cell r="D255">
            <v>56619.4</v>
          </cell>
          <cell r="E255">
            <v>137389.92000000001</v>
          </cell>
          <cell r="F255">
            <v>165674.92000000001</v>
          </cell>
          <cell r="G255">
            <v>206511.39</v>
          </cell>
          <cell r="H255">
            <v>263544.65000000002</v>
          </cell>
          <cell r="I255">
            <v>319018.46999999997</v>
          </cell>
          <cell r="J255">
            <v>341879.47</v>
          </cell>
          <cell r="K255">
            <v>394764.28</v>
          </cell>
          <cell r="L255">
            <v>451770.18</v>
          </cell>
          <cell r="M255">
            <v>515240.94</v>
          </cell>
          <cell r="N255">
            <v>562257.47</v>
          </cell>
          <cell r="O255">
            <v>649610.56000000006</v>
          </cell>
        </row>
        <row r="256">
          <cell r="A256">
            <v>470101</v>
          </cell>
          <cell r="B256">
            <v>6</v>
          </cell>
          <cell r="C256" t="str">
            <v>Sobre Reservas Retenidas por Reaseguros</v>
          </cell>
          <cell r="D256">
            <v>3642.71</v>
          </cell>
          <cell r="E256">
            <v>10883.21</v>
          </cell>
          <cell r="F256">
            <v>21512.32</v>
          </cell>
          <cell r="G256">
            <v>25043.29</v>
          </cell>
          <cell r="H256">
            <v>28560.43</v>
          </cell>
          <cell r="I256">
            <v>34394.26</v>
          </cell>
          <cell r="J256">
            <v>43149.03</v>
          </cell>
          <cell r="K256">
            <v>47502.32</v>
          </cell>
          <cell r="L256">
            <v>54933.16</v>
          </cell>
          <cell r="M256">
            <v>58484.66</v>
          </cell>
          <cell r="N256">
            <v>64565.760000000002</v>
          </cell>
          <cell r="O256">
            <v>71708.27</v>
          </cell>
        </row>
        <row r="257">
          <cell r="A257">
            <v>470102</v>
          </cell>
          <cell r="B257">
            <v>6</v>
          </cell>
          <cell r="C257" t="str">
            <v>Sobre Préstamos Recibidos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470201</v>
          </cell>
          <cell r="B258">
            <v>6</v>
          </cell>
          <cell r="C258" t="str">
            <v>Por compra venta, sorteo y custodia de valores</v>
          </cell>
          <cell r="D258">
            <v>0</v>
          </cell>
          <cell r="E258">
            <v>1988.02</v>
          </cell>
          <cell r="F258">
            <v>5252.66</v>
          </cell>
          <cell r="G258">
            <v>7055.19</v>
          </cell>
          <cell r="H258">
            <v>9405.74</v>
          </cell>
          <cell r="I258">
            <v>13549.89</v>
          </cell>
          <cell r="J258">
            <v>16985.55</v>
          </cell>
          <cell r="K258">
            <v>19100.599999999999</v>
          </cell>
          <cell r="L258">
            <v>21251.55</v>
          </cell>
          <cell r="M258">
            <v>23041.759999999998</v>
          </cell>
          <cell r="N258">
            <v>24802.29</v>
          </cell>
          <cell r="O258">
            <v>29413.83</v>
          </cell>
        </row>
        <row r="259">
          <cell r="A259">
            <v>470202</v>
          </cell>
          <cell r="B259">
            <v>6</v>
          </cell>
          <cell r="C259" t="str">
            <v>Por diferencia de cambio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470203</v>
          </cell>
          <cell r="B260">
            <v>6</v>
          </cell>
          <cell r="C260" t="str">
            <v>Por venta de activos fijos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470204</v>
          </cell>
          <cell r="B261">
            <v>6</v>
          </cell>
          <cell r="C261" t="str">
            <v>POR OTROS CONCEPTOS</v>
          </cell>
          <cell r="D261">
            <v>1973.31</v>
          </cell>
          <cell r="E261">
            <v>4804.59</v>
          </cell>
          <cell r="F261">
            <v>7821.1</v>
          </cell>
          <cell r="G261">
            <v>10104.6</v>
          </cell>
          <cell r="H261">
            <v>13560.17</v>
          </cell>
          <cell r="I261">
            <v>14820.54</v>
          </cell>
          <cell r="J261">
            <v>16458.91</v>
          </cell>
          <cell r="K261">
            <v>19792.48</v>
          </cell>
          <cell r="L261">
            <v>22911.83</v>
          </cell>
          <cell r="M261">
            <v>26534.639999999999</v>
          </cell>
          <cell r="N261">
            <v>31808.3</v>
          </cell>
          <cell r="O261">
            <v>38252.46</v>
          </cell>
        </row>
        <row r="262">
          <cell r="A262">
            <v>470301</v>
          </cell>
          <cell r="B262">
            <v>6</v>
          </cell>
          <cell r="C262" t="str">
            <v>Provisión fluctuación de valores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470302</v>
          </cell>
          <cell r="B263">
            <v>6</v>
          </cell>
          <cell r="C263" t="str">
            <v>Amortización gastos de establecimiento y</v>
          </cell>
          <cell r="D263">
            <v>6417.01</v>
          </cell>
          <cell r="E263">
            <v>12834.02</v>
          </cell>
          <cell r="F263">
            <v>19251.03</v>
          </cell>
          <cell r="G263">
            <v>25668.04</v>
          </cell>
          <cell r="H263">
            <v>32085.05</v>
          </cell>
          <cell r="I263">
            <v>38502.06</v>
          </cell>
          <cell r="J263">
            <v>44919.07</v>
          </cell>
          <cell r="K263">
            <v>51336.08</v>
          </cell>
          <cell r="L263">
            <v>57753.09</v>
          </cell>
          <cell r="M263">
            <v>57801.47</v>
          </cell>
          <cell r="N263">
            <v>57801.47</v>
          </cell>
          <cell r="O263">
            <v>58005.79</v>
          </cell>
        </row>
        <row r="264">
          <cell r="A264">
            <v>470303</v>
          </cell>
          <cell r="B264">
            <v>6</v>
          </cell>
          <cell r="C264" t="str">
            <v>Depreciaciones de activos fijos</v>
          </cell>
          <cell r="D264">
            <v>7759.46</v>
          </cell>
          <cell r="E264">
            <v>15476.96</v>
          </cell>
          <cell r="F264">
            <v>23208.41</v>
          </cell>
          <cell r="G264">
            <v>33594.379999999997</v>
          </cell>
          <cell r="H264">
            <v>42941.85</v>
          </cell>
          <cell r="I264">
            <v>52279.08</v>
          </cell>
          <cell r="J264">
            <v>61425.17</v>
          </cell>
          <cell r="K264">
            <v>71754.080000000002</v>
          </cell>
          <cell r="L264">
            <v>82280.87</v>
          </cell>
          <cell r="M264">
            <v>94035.61</v>
          </cell>
          <cell r="N264">
            <v>106219.28</v>
          </cell>
          <cell r="O264">
            <v>127956.73</v>
          </cell>
        </row>
        <row r="265">
          <cell r="A265">
            <v>470401</v>
          </cell>
          <cell r="B265">
            <v>6</v>
          </cell>
          <cell r="C265" t="str">
            <v>Contribución Superintendencia de Bancos</v>
          </cell>
          <cell r="D265">
            <v>0</v>
          </cell>
          <cell r="E265">
            <v>20447.330000000002</v>
          </cell>
          <cell r="F265">
            <v>20447.330000000002</v>
          </cell>
          <cell r="G265">
            <v>20447.330000000002</v>
          </cell>
          <cell r="H265">
            <v>20447.330000000002</v>
          </cell>
          <cell r="I265">
            <v>20447.330000000002</v>
          </cell>
          <cell r="J265">
            <v>20447.330000000002</v>
          </cell>
          <cell r="K265">
            <v>20447.330000000002</v>
          </cell>
          <cell r="L265">
            <v>20447.330000000002</v>
          </cell>
          <cell r="M265">
            <v>20447.330000000002</v>
          </cell>
          <cell r="N265">
            <v>44491.09</v>
          </cell>
          <cell r="O265">
            <v>44491.09</v>
          </cell>
        </row>
        <row r="266">
          <cell r="A266">
            <v>470402</v>
          </cell>
          <cell r="B266">
            <v>6</v>
          </cell>
          <cell r="C266" t="str">
            <v>Impuestos Municipales</v>
          </cell>
          <cell r="D266">
            <v>651</v>
          </cell>
          <cell r="E266">
            <v>1152</v>
          </cell>
          <cell r="F266">
            <v>8809.94</v>
          </cell>
          <cell r="G266">
            <v>9310.94</v>
          </cell>
          <cell r="H266">
            <v>25150.78</v>
          </cell>
          <cell r="I266">
            <v>30773.439999999999</v>
          </cell>
          <cell r="J266">
            <v>35329.879999999997</v>
          </cell>
          <cell r="K266">
            <v>37134.879999999997</v>
          </cell>
          <cell r="L266">
            <v>38939.879999999997</v>
          </cell>
          <cell r="M266">
            <v>45703.66</v>
          </cell>
          <cell r="N266">
            <v>55110.5</v>
          </cell>
          <cell r="O266">
            <v>56915.5</v>
          </cell>
        </row>
        <row r="267">
          <cell r="A267">
            <v>470403</v>
          </cell>
          <cell r="B267">
            <v>6</v>
          </cell>
          <cell r="C267" t="str">
            <v>Otros Impuestos</v>
          </cell>
          <cell r="D267">
            <v>0</v>
          </cell>
          <cell r="E267">
            <v>0</v>
          </cell>
          <cell r="F267">
            <v>0</v>
          </cell>
          <cell r="G267">
            <v>335.37</v>
          </cell>
          <cell r="H267">
            <v>636.42999999999995</v>
          </cell>
          <cell r="I267">
            <v>636.42999999999995</v>
          </cell>
          <cell r="J267">
            <v>636.42999999999995</v>
          </cell>
          <cell r="K267">
            <v>636.42999999999995</v>
          </cell>
          <cell r="L267">
            <v>2200.63</v>
          </cell>
          <cell r="M267">
            <v>2200.63</v>
          </cell>
          <cell r="N267">
            <v>2200.63</v>
          </cell>
          <cell r="O267">
            <v>2200.63</v>
          </cell>
        </row>
        <row r="268">
          <cell r="A268">
            <v>470501</v>
          </cell>
          <cell r="B268">
            <v>6</v>
          </cell>
          <cell r="C268" t="str">
            <v>Pérdidas por Exposición a la Inflación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510101</v>
          </cell>
          <cell r="B269">
            <v>6</v>
          </cell>
          <cell r="C269" t="str">
            <v>Vida individual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510102</v>
          </cell>
          <cell r="B270">
            <v>6</v>
          </cell>
          <cell r="C270" t="str">
            <v>Vida en grupo</v>
          </cell>
          <cell r="D270">
            <v>169857.7</v>
          </cell>
          <cell r="E270">
            <v>191365.1</v>
          </cell>
          <cell r="F270">
            <v>221726.24</v>
          </cell>
          <cell r="G270">
            <v>311332.82</v>
          </cell>
          <cell r="H270">
            <v>445475.25</v>
          </cell>
          <cell r="I270">
            <v>529051.68000000005</v>
          </cell>
          <cell r="J270">
            <v>628211.62</v>
          </cell>
          <cell r="K270">
            <v>684123.48</v>
          </cell>
          <cell r="L270">
            <v>921680.49</v>
          </cell>
          <cell r="M270">
            <v>960616.45</v>
          </cell>
          <cell r="N270">
            <v>1068620.3799999999</v>
          </cell>
          <cell r="O270">
            <v>1144424.47</v>
          </cell>
        </row>
        <row r="271">
          <cell r="A271">
            <v>510103</v>
          </cell>
          <cell r="B271">
            <v>6</v>
          </cell>
          <cell r="C271" t="str">
            <v>Seguros generales</v>
          </cell>
          <cell r="D271">
            <v>3351798.87</v>
          </cell>
          <cell r="E271">
            <v>6085262.5899999999</v>
          </cell>
          <cell r="F271">
            <v>9748974.5</v>
          </cell>
          <cell r="G271">
            <v>14001096.750000002</v>
          </cell>
          <cell r="H271">
            <v>17858011.270000003</v>
          </cell>
          <cell r="I271">
            <v>22201634.600000001</v>
          </cell>
          <cell r="J271">
            <v>26752271.460000001</v>
          </cell>
          <cell r="K271">
            <v>29280404.840000004</v>
          </cell>
          <cell r="L271">
            <v>33900231.420000002</v>
          </cell>
          <cell r="M271">
            <v>36985032.270000003</v>
          </cell>
          <cell r="N271">
            <v>40373749.940000005</v>
          </cell>
          <cell r="O271">
            <v>44398386</v>
          </cell>
        </row>
        <row r="272">
          <cell r="A272">
            <v>510201</v>
          </cell>
          <cell r="B272">
            <v>6</v>
          </cell>
          <cell r="C272" t="str">
            <v>en el país</v>
          </cell>
          <cell r="D272">
            <v>25712.63</v>
          </cell>
          <cell r="E272">
            <v>244329.87</v>
          </cell>
          <cell r="F272">
            <v>670508.23</v>
          </cell>
          <cell r="G272">
            <v>686532.31</v>
          </cell>
          <cell r="H272">
            <v>848771.2</v>
          </cell>
          <cell r="I272">
            <v>1127840.19</v>
          </cell>
          <cell r="J272">
            <v>1284305.32</v>
          </cell>
          <cell r="K272">
            <v>1424411.99</v>
          </cell>
          <cell r="L272">
            <v>1481577.39</v>
          </cell>
          <cell r="M272">
            <v>1677787.19</v>
          </cell>
          <cell r="N272">
            <v>1766212.25</v>
          </cell>
          <cell r="O272">
            <v>1985923.17</v>
          </cell>
        </row>
        <row r="273">
          <cell r="A273">
            <v>510202</v>
          </cell>
          <cell r="B273">
            <v>6</v>
          </cell>
          <cell r="C273" t="str">
            <v>del exterior</v>
          </cell>
          <cell r="D273">
            <v>0</v>
          </cell>
          <cell r="E273">
            <v>56.1</v>
          </cell>
          <cell r="F273">
            <v>56.1</v>
          </cell>
          <cell r="G273">
            <v>56.1</v>
          </cell>
          <cell r="H273">
            <v>42979.28</v>
          </cell>
          <cell r="I273">
            <v>43229.279999999999</v>
          </cell>
          <cell r="J273">
            <v>43229.279999999999</v>
          </cell>
          <cell r="K273">
            <v>43327.65</v>
          </cell>
          <cell r="L273">
            <v>59077.65</v>
          </cell>
          <cell r="M273">
            <v>68577.649999999994</v>
          </cell>
          <cell r="N273">
            <v>83644.77</v>
          </cell>
          <cell r="O273">
            <v>129793.09</v>
          </cell>
        </row>
        <row r="274">
          <cell r="A274">
            <v>520301</v>
          </cell>
          <cell r="B274">
            <v>6</v>
          </cell>
          <cell r="C274" t="str">
            <v>en el país</v>
          </cell>
          <cell r="D274">
            <v>1387.92</v>
          </cell>
          <cell r="E274">
            <v>3094.63</v>
          </cell>
          <cell r="F274">
            <v>5876.75</v>
          </cell>
          <cell r="G274">
            <v>25446.57</v>
          </cell>
          <cell r="H274">
            <v>26838.080000000002</v>
          </cell>
          <cell r="I274">
            <v>29424.9</v>
          </cell>
          <cell r="J274">
            <v>30828.21</v>
          </cell>
          <cell r="K274">
            <v>30854.95</v>
          </cell>
          <cell r="L274">
            <v>75204.800000000003</v>
          </cell>
          <cell r="M274">
            <v>78256.61</v>
          </cell>
          <cell r="N274">
            <v>79445.16</v>
          </cell>
          <cell r="O274">
            <v>80633.070000000007</v>
          </cell>
        </row>
        <row r="275">
          <cell r="A275">
            <v>520302</v>
          </cell>
          <cell r="B275">
            <v>6</v>
          </cell>
          <cell r="C275" t="str">
            <v>del exterior</v>
          </cell>
          <cell r="D275">
            <v>320076.69</v>
          </cell>
          <cell r="E275">
            <v>633931.78</v>
          </cell>
          <cell r="F275">
            <v>1179903</v>
          </cell>
          <cell r="G275">
            <v>1547902.32</v>
          </cell>
          <cell r="H275">
            <v>1937100.35</v>
          </cell>
          <cell r="I275">
            <v>2279957.0499999998</v>
          </cell>
          <cell r="J275">
            <v>3195934.84</v>
          </cell>
          <cell r="K275">
            <v>3516983.79</v>
          </cell>
          <cell r="L275">
            <v>3985225.33</v>
          </cell>
          <cell r="M275">
            <v>4316539.42</v>
          </cell>
          <cell r="N275">
            <v>4628270.05</v>
          </cell>
          <cell r="O275">
            <v>4089018.58</v>
          </cell>
        </row>
        <row r="276">
          <cell r="A276">
            <v>530101</v>
          </cell>
          <cell r="B276">
            <v>6</v>
          </cell>
          <cell r="C276" t="str">
            <v>en el país</v>
          </cell>
          <cell r="D276">
            <v>30943.75</v>
          </cell>
          <cell r="E276">
            <v>41276.75</v>
          </cell>
          <cell r="F276">
            <v>47537.35</v>
          </cell>
          <cell r="G276">
            <v>52046.95</v>
          </cell>
          <cell r="H276">
            <v>52522.33</v>
          </cell>
          <cell r="I276">
            <v>52848.71</v>
          </cell>
          <cell r="J276">
            <v>54182.65</v>
          </cell>
          <cell r="K276">
            <v>81673.08</v>
          </cell>
          <cell r="L276">
            <v>90524.53</v>
          </cell>
          <cell r="M276">
            <v>94261.25</v>
          </cell>
          <cell r="N276">
            <v>99728.71</v>
          </cell>
          <cell r="O276">
            <v>100756.61</v>
          </cell>
        </row>
        <row r="277">
          <cell r="A277">
            <v>530102</v>
          </cell>
          <cell r="B277">
            <v>6</v>
          </cell>
          <cell r="C277" t="str">
            <v>del exterior</v>
          </cell>
          <cell r="D277">
            <v>520259.7</v>
          </cell>
          <cell r="E277">
            <v>742353.34</v>
          </cell>
          <cell r="F277">
            <v>2046905.46</v>
          </cell>
          <cell r="G277">
            <v>2383217.69</v>
          </cell>
          <cell r="H277">
            <v>2871864.61</v>
          </cell>
          <cell r="I277">
            <v>3283367.3</v>
          </cell>
          <cell r="J277">
            <v>4578044.2</v>
          </cell>
          <cell r="K277">
            <v>5068682.2300000004</v>
          </cell>
          <cell r="L277">
            <v>5435335.9199999999</v>
          </cell>
          <cell r="M277">
            <v>6326935.7199999997</v>
          </cell>
          <cell r="N277">
            <v>6764972.3899999997</v>
          </cell>
          <cell r="O277">
            <v>7094271.3900000006</v>
          </cell>
        </row>
        <row r="278">
          <cell r="A278">
            <v>560601</v>
          </cell>
          <cell r="B278">
            <v>6</v>
          </cell>
          <cell r="C278" t="str">
            <v>Utilidades por Exposición a la Inflación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11010101</v>
          </cell>
          <cell r="B279">
            <v>8</v>
          </cell>
          <cell r="C279" t="str">
            <v>Instrumentos Unicos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11010102</v>
          </cell>
          <cell r="B280">
            <v>8</v>
          </cell>
          <cell r="C280" t="str">
            <v>Instrumentos Seriados</v>
          </cell>
          <cell r="D280">
            <v>1830221.66</v>
          </cell>
          <cell r="E280">
            <v>1830221.66</v>
          </cell>
          <cell r="F280">
            <v>1830221.66</v>
          </cell>
          <cell r="G280">
            <v>1830221.66</v>
          </cell>
          <cell r="H280">
            <v>1744022.08</v>
          </cell>
          <cell r="I280">
            <v>1690309.14</v>
          </cell>
          <cell r="J280">
            <v>1658772.53</v>
          </cell>
          <cell r="K280">
            <v>1658772.53</v>
          </cell>
          <cell r="L280">
            <v>1658772.53</v>
          </cell>
          <cell r="M280">
            <v>1658772.53</v>
          </cell>
          <cell r="N280">
            <v>1658772.53</v>
          </cell>
          <cell r="O280">
            <v>1605059.6</v>
          </cell>
        </row>
        <row r="281">
          <cell r="A281">
            <v>11010201</v>
          </cell>
          <cell r="B281">
            <v>8</v>
          </cell>
          <cell r="C281" t="str">
            <v>Instrumentos Unicos</v>
          </cell>
          <cell r="D281">
            <v>81411.39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11010202</v>
          </cell>
          <cell r="B282">
            <v>8</v>
          </cell>
          <cell r="C282" t="str">
            <v>Instrumentos Seriados</v>
          </cell>
          <cell r="D282">
            <v>3412183.78</v>
          </cell>
          <cell r="E282">
            <v>3170667.21</v>
          </cell>
          <cell r="F282">
            <v>2561126.79</v>
          </cell>
          <cell r="G282">
            <v>3261126.79</v>
          </cell>
          <cell r="H282">
            <v>4077416.32</v>
          </cell>
          <cell r="I282">
            <v>3768580.07</v>
          </cell>
          <cell r="J282">
            <v>3002240.57</v>
          </cell>
          <cell r="K282">
            <v>2808843.04</v>
          </cell>
          <cell r="L282">
            <v>3072214.5</v>
          </cell>
          <cell r="M282">
            <v>2672214.5</v>
          </cell>
          <cell r="N282">
            <v>2686020.68</v>
          </cell>
          <cell r="O282">
            <v>3511697.12</v>
          </cell>
        </row>
        <row r="283">
          <cell r="A283">
            <v>11010301</v>
          </cell>
          <cell r="B283">
            <v>8</v>
          </cell>
          <cell r="C283" t="str">
            <v>Instrumentos Unicos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11010302</v>
          </cell>
          <cell r="B284">
            <v>8</v>
          </cell>
          <cell r="C284" t="str">
            <v>Instrumentos Seriados</v>
          </cell>
          <cell r="D284">
            <v>485358.01</v>
          </cell>
          <cell r="E284">
            <v>634397.94999999995</v>
          </cell>
          <cell r="F284">
            <v>960072.92</v>
          </cell>
          <cell r="G284">
            <v>1146755.96</v>
          </cell>
          <cell r="H284">
            <v>1072197.1100000001</v>
          </cell>
          <cell r="I284">
            <v>1232797.1200000001</v>
          </cell>
          <cell r="J284">
            <v>1492447.86</v>
          </cell>
          <cell r="K284">
            <v>1219988.2</v>
          </cell>
          <cell r="L284">
            <v>885735.86</v>
          </cell>
          <cell r="M284">
            <v>848435.06</v>
          </cell>
          <cell r="N284">
            <v>773876.21</v>
          </cell>
          <cell r="O284">
            <v>869195.32</v>
          </cell>
        </row>
        <row r="285">
          <cell r="A285">
            <v>11010501</v>
          </cell>
          <cell r="B285">
            <v>8</v>
          </cell>
          <cell r="C285" t="str">
            <v xml:space="preserve">Cuotas de Fondos de Inversión </v>
          </cell>
          <cell r="D285">
            <v>579759.15</v>
          </cell>
          <cell r="E285">
            <v>581816.73</v>
          </cell>
          <cell r="F285">
            <v>763913.83</v>
          </cell>
          <cell r="G285">
            <v>766521.96</v>
          </cell>
          <cell r="H285">
            <v>769129.51</v>
          </cell>
          <cell r="I285">
            <v>771885.2</v>
          </cell>
          <cell r="J285">
            <v>774569.33</v>
          </cell>
          <cell r="K285">
            <v>777478.22</v>
          </cell>
          <cell r="L285">
            <v>780664.42</v>
          </cell>
          <cell r="M285">
            <v>783582.33</v>
          </cell>
          <cell r="N285">
            <v>786215.04</v>
          </cell>
          <cell r="O285">
            <v>789148.55</v>
          </cell>
        </row>
        <row r="286">
          <cell r="A286">
            <v>11010502</v>
          </cell>
          <cell r="B286">
            <v>8</v>
          </cell>
          <cell r="C286" t="str">
            <v>Cuotas de otros fondos y fideicomisos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11010601</v>
          </cell>
          <cell r="B287">
            <v>8</v>
          </cell>
          <cell r="C287" t="str">
            <v>Títulos Emitidos y Garantizados por Estados y</v>
          </cell>
          <cell r="D287">
            <v>5358740.17</v>
          </cell>
          <cell r="E287">
            <v>6116865.5300000003</v>
          </cell>
          <cell r="F287">
            <v>6141782.2000000002</v>
          </cell>
          <cell r="G287">
            <v>6169240.1699999999</v>
          </cell>
          <cell r="H287">
            <v>6220366.3799999999</v>
          </cell>
          <cell r="I287">
            <v>6220366.3799999999</v>
          </cell>
          <cell r="J287">
            <v>6246785.3599999994</v>
          </cell>
          <cell r="K287">
            <v>6673631.6699999999</v>
          </cell>
          <cell r="L287">
            <v>6735849.9000000004</v>
          </cell>
          <cell r="M287">
            <v>6765155.7400000002</v>
          </cell>
          <cell r="N287">
            <v>6793794.9199999999</v>
          </cell>
          <cell r="O287">
            <v>6818046.1200000001</v>
          </cell>
        </row>
        <row r="288">
          <cell r="A288">
            <v>11010602</v>
          </cell>
          <cell r="B288">
            <v>8</v>
          </cell>
          <cell r="C288" t="str">
            <v>Títulos de Deuda de Bancos</v>
          </cell>
          <cell r="D288">
            <v>1900000</v>
          </cell>
          <cell r="E288">
            <v>1352000</v>
          </cell>
          <cell r="F288">
            <v>1828000</v>
          </cell>
          <cell r="G288">
            <v>300000</v>
          </cell>
          <cell r="H288">
            <v>0</v>
          </cell>
          <cell r="I288">
            <v>180000</v>
          </cell>
          <cell r="J288">
            <v>330000</v>
          </cell>
          <cell r="K288">
            <v>0</v>
          </cell>
          <cell r="L288">
            <v>175000</v>
          </cell>
          <cell r="M288">
            <v>1350000</v>
          </cell>
          <cell r="N288">
            <v>1350000</v>
          </cell>
          <cell r="O288">
            <v>1560000</v>
          </cell>
        </row>
        <row r="289">
          <cell r="A289">
            <v>11010603</v>
          </cell>
          <cell r="B289">
            <v>8</v>
          </cell>
          <cell r="C289" t="str">
            <v>Títulos de Deuda Emitidos por Instituciones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11010604</v>
          </cell>
          <cell r="B290">
            <v>8</v>
          </cell>
          <cell r="C290" t="str">
            <v>Acciones en Sociedades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11010605</v>
          </cell>
          <cell r="B291">
            <v>8</v>
          </cell>
          <cell r="C291" t="str">
            <v>Bancos</v>
          </cell>
          <cell r="D291">
            <v>121725.5</v>
          </cell>
          <cell r="E291">
            <v>34294.07</v>
          </cell>
          <cell r="F291">
            <v>29821.040000000001</v>
          </cell>
          <cell r="G291">
            <v>76851.520000000004</v>
          </cell>
          <cell r="H291">
            <v>89451.12</v>
          </cell>
          <cell r="I291">
            <v>20188.150000000001</v>
          </cell>
          <cell r="J291">
            <v>212637.6</v>
          </cell>
          <cell r="K291">
            <v>31209.71</v>
          </cell>
          <cell r="L291">
            <v>10583.68</v>
          </cell>
          <cell r="M291">
            <v>3892.94</v>
          </cell>
          <cell r="N291">
            <v>65247.4</v>
          </cell>
          <cell r="O291">
            <v>4872</v>
          </cell>
        </row>
        <row r="292">
          <cell r="A292">
            <v>11010606</v>
          </cell>
          <cell r="B292">
            <v>8</v>
          </cell>
          <cell r="C292" t="str">
            <v>Otras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11020201</v>
          </cell>
          <cell r="B293">
            <v>8</v>
          </cell>
          <cell r="C293" t="str">
            <v>Moneda Nacional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11020202</v>
          </cell>
          <cell r="B294">
            <v>8</v>
          </cell>
          <cell r="C294" t="str">
            <v>Moneda Extranjera</v>
          </cell>
          <cell r="D294">
            <v>1811681.17</v>
          </cell>
          <cell r="E294">
            <v>1463303.64</v>
          </cell>
          <cell r="F294">
            <v>1438311.03</v>
          </cell>
          <cell r="G294">
            <v>864696.34</v>
          </cell>
          <cell r="H294">
            <v>999212.01</v>
          </cell>
          <cell r="I294">
            <v>1410894.34</v>
          </cell>
          <cell r="J294">
            <v>907700.44</v>
          </cell>
          <cell r="K294">
            <v>1715341.36</v>
          </cell>
          <cell r="L294">
            <v>2380944.7200000002</v>
          </cell>
          <cell r="M294">
            <v>1546858.23</v>
          </cell>
          <cell r="N294">
            <v>1750651.76</v>
          </cell>
          <cell r="O294">
            <v>1504273.87</v>
          </cell>
        </row>
        <row r="295">
          <cell r="A295">
            <v>11030101</v>
          </cell>
          <cell r="B295">
            <v>8</v>
          </cell>
          <cell r="C295" t="str">
            <v>Inmuebles Terminados</v>
          </cell>
          <cell r="D295">
            <v>154567.39000000001</v>
          </cell>
          <cell r="E295">
            <v>154567.39000000001</v>
          </cell>
          <cell r="F295">
            <v>154567.39000000001</v>
          </cell>
          <cell r="G295">
            <v>154567.39000000001</v>
          </cell>
          <cell r="H295">
            <v>154567.39000000001</v>
          </cell>
          <cell r="I295">
            <v>154567.39000000001</v>
          </cell>
          <cell r="J295">
            <v>440684.74</v>
          </cell>
          <cell r="K295">
            <v>440684.74</v>
          </cell>
          <cell r="L295">
            <v>753914.42</v>
          </cell>
          <cell r="M295">
            <v>855119.39</v>
          </cell>
          <cell r="N295">
            <v>859619.39</v>
          </cell>
          <cell r="O295">
            <v>859619.39</v>
          </cell>
        </row>
        <row r="296">
          <cell r="A296">
            <v>11030102</v>
          </cell>
          <cell r="B296">
            <v>8</v>
          </cell>
          <cell r="C296" t="str">
            <v>Inmuebles en Construcción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11030103</v>
          </cell>
          <cell r="B297">
            <v>8</v>
          </cell>
          <cell r="C297" t="str">
            <v>Terrenos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11030199</v>
          </cell>
          <cell r="B298">
            <v>8</v>
          </cell>
          <cell r="C298" t="str">
            <v>Depreciación bienes raíces</v>
          </cell>
          <cell r="D298">
            <v>-90422.81</v>
          </cell>
          <cell r="E298">
            <v>-91066.84</v>
          </cell>
          <cell r="F298">
            <v>-91710.88</v>
          </cell>
          <cell r="G298">
            <v>-92354.91</v>
          </cell>
          <cell r="H298">
            <v>-92998.94</v>
          </cell>
          <cell r="I298">
            <v>-93642.97</v>
          </cell>
          <cell r="J298">
            <v>-94287</v>
          </cell>
          <cell r="K298">
            <v>-96123.19</v>
          </cell>
          <cell r="L298">
            <v>-97959.38</v>
          </cell>
          <cell r="M298">
            <v>-101100.69</v>
          </cell>
          <cell r="N298">
            <v>-104663.69</v>
          </cell>
          <cell r="O298">
            <v>-116348.43</v>
          </cell>
        </row>
        <row r="299">
          <cell r="A299">
            <v>11030201</v>
          </cell>
          <cell r="B299">
            <v>8</v>
          </cell>
          <cell r="C299" t="str">
            <v>Equipos de Computación</v>
          </cell>
          <cell r="D299">
            <v>364155.55</v>
          </cell>
          <cell r="E299">
            <v>364815.55</v>
          </cell>
          <cell r="F299">
            <v>397250.05</v>
          </cell>
          <cell r="G299">
            <v>404633.17</v>
          </cell>
          <cell r="H299">
            <v>405443.17</v>
          </cell>
          <cell r="I299">
            <v>405833.17</v>
          </cell>
          <cell r="J299">
            <v>410394.17</v>
          </cell>
          <cell r="K299">
            <v>412996.45</v>
          </cell>
          <cell r="L299">
            <v>413043.20000000001</v>
          </cell>
          <cell r="M299">
            <v>413362.2</v>
          </cell>
          <cell r="N299">
            <v>465414.93</v>
          </cell>
          <cell r="O299">
            <v>472138.75</v>
          </cell>
        </row>
        <row r="300">
          <cell r="A300">
            <v>11030202</v>
          </cell>
          <cell r="B300">
            <v>8</v>
          </cell>
          <cell r="C300" t="str">
            <v>Muebles y Equipos</v>
          </cell>
          <cell r="D300">
            <v>174415.54</v>
          </cell>
          <cell r="E300">
            <v>178538.14</v>
          </cell>
          <cell r="F300">
            <v>180230.14</v>
          </cell>
          <cell r="G300">
            <v>182112.14</v>
          </cell>
          <cell r="H300">
            <v>182393.39</v>
          </cell>
          <cell r="I300">
            <v>182393.39</v>
          </cell>
          <cell r="J300">
            <v>184250.5</v>
          </cell>
          <cell r="K300">
            <v>185917.7</v>
          </cell>
          <cell r="L300">
            <v>186118.59</v>
          </cell>
          <cell r="M300">
            <v>193328.34</v>
          </cell>
          <cell r="N300">
            <v>198098.12</v>
          </cell>
          <cell r="O300">
            <v>198753.47</v>
          </cell>
        </row>
        <row r="301">
          <cell r="A301">
            <v>11030203</v>
          </cell>
          <cell r="B301">
            <v>8</v>
          </cell>
          <cell r="C301" t="str">
            <v>Vehículos</v>
          </cell>
          <cell r="D301">
            <v>219206.84</v>
          </cell>
          <cell r="E301">
            <v>219206.84</v>
          </cell>
          <cell r="F301">
            <v>219206.84</v>
          </cell>
          <cell r="G301">
            <v>219206.84</v>
          </cell>
          <cell r="H301">
            <v>219206.84</v>
          </cell>
          <cell r="I301">
            <v>219206.84</v>
          </cell>
          <cell r="J301">
            <v>219206.84</v>
          </cell>
          <cell r="K301">
            <v>219206.84</v>
          </cell>
          <cell r="L301">
            <v>219206.84</v>
          </cell>
          <cell r="M301">
            <v>219206.84</v>
          </cell>
          <cell r="N301">
            <v>219206.84</v>
          </cell>
          <cell r="O301">
            <v>237947.84</v>
          </cell>
        </row>
        <row r="302">
          <cell r="A302">
            <v>11030299</v>
          </cell>
          <cell r="B302">
            <v>8</v>
          </cell>
          <cell r="C302" t="str">
            <v>Depreciación muebles, equipos y vehículos</v>
          </cell>
          <cell r="D302">
            <v>-482532.79</v>
          </cell>
          <cell r="E302">
            <v>-489606.26</v>
          </cell>
          <cell r="F302">
            <v>-496693.67</v>
          </cell>
          <cell r="G302">
            <v>-506435.61</v>
          </cell>
          <cell r="H302">
            <v>-515138.98</v>
          </cell>
          <cell r="I302">
            <v>-523832.18</v>
          </cell>
          <cell r="J302">
            <v>-532334.24</v>
          </cell>
          <cell r="K302">
            <v>-540826.96</v>
          </cell>
          <cell r="L302">
            <v>-549510.53</v>
          </cell>
          <cell r="M302">
            <v>-558123.96</v>
          </cell>
          <cell r="N302">
            <v>-566744.63</v>
          </cell>
          <cell r="O302">
            <v>-576797.34</v>
          </cell>
        </row>
        <row r="303">
          <cell r="A303">
            <v>14020401</v>
          </cell>
          <cell r="B303">
            <v>8</v>
          </cell>
          <cell r="C303" t="str">
            <v>Obligaciones por Otros Conceptos</v>
          </cell>
          <cell r="D303">
            <v>842927.73</v>
          </cell>
          <cell r="E303">
            <v>672511.64</v>
          </cell>
          <cell r="F303">
            <v>812261.62</v>
          </cell>
          <cell r="G303">
            <v>823419.96</v>
          </cell>
          <cell r="H303">
            <v>911403.23</v>
          </cell>
          <cell r="I303">
            <v>1335801.6299999999</v>
          </cell>
          <cell r="J303">
            <v>1378347.45</v>
          </cell>
          <cell r="K303">
            <v>1417901.67</v>
          </cell>
          <cell r="L303">
            <v>1422066.95</v>
          </cell>
          <cell r="M303">
            <v>1490207.95</v>
          </cell>
          <cell r="N303">
            <v>1634355.22</v>
          </cell>
          <cell r="O303">
            <v>233177.09</v>
          </cell>
        </row>
        <row r="304">
          <cell r="A304">
            <v>21030501</v>
          </cell>
          <cell r="B304">
            <v>8</v>
          </cell>
          <cell r="C304" t="str">
            <v>Seguros Vencidos-Vida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21030502</v>
          </cell>
          <cell r="B305">
            <v>8</v>
          </cell>
          <cell r="C305" t="str">
            <v>Dividendos Acumulados Pólizas de vida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21030503</v>
          </cell>
          <cell r="B306">
            <v>8</v>
          </cell>
          <cell r="C306" t="str">
            <v>Recuperación Reaseguros Cedidos-Vida (Débito)</v>
          </cell>
          <cell r="D306">
            <v>-109051.29</v>
          </cell>
          <cell r="E306">
            <v>-99434.15</v>
          </cell>
          <cell r="F306">
            <v>-99434.15</v>
          </cell>
          <cell r="G306">
            <v>-112394.95</v>
          </cell>
          <cell r="H306">
            <v>-108155.57</v>
          </cell>
          <cell r="I306">
            <v>-94897.55</v>
          </cell>
          <cell r="J306">
            <v>-195800.59</v>
          </cell>
          <cell r="K306">
            <v>-160722.65</v>
          </cell>
          <cell r="L306">
            <v>-181525.48</v>
          </cell>
          <cell r="M306">
            <v>-183379.86</v>
          </cell>
          <cell r="N306">
            <v>-195868.42</v>
          </cell>
          <cell r="O306">
            <v>-195868.42</v>
          </cell>
        </row>
        <row r="307">
          <cell r="A307">
            <v>21030504</v>
          </cell>
          <cell r="B307">
            <v>8</v>
          </cell>
          <cell r="C307" t="str">
            <v>Ocurridos y No Reportados Vida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21050101</v>
          </cell>
          <cell r="B308">
            <v>8</v>
          </cell>
          <cell r="C308" t="str">
            <v>Reservas Técnicas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21050102</v>
          </cell>
          <cell r="B309">
            <v>8</v>
          </cell>
          <cell r="C309" t="str">
            <v>Valores de los Fondos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25010701</v>
          </cell>
          <cell r="B310">
            <v>8</v>
          </cell>
          <cell r="C310" t="str">
            <v>Por Primas de seguros</v>
          </cell>
          <cell r="D310">
            <v>109289.34</v>
          </cell>
          <cell r="E310">
            <v>86218.37</v>
          </cell>
          <cell r="F310">
            <v>126404.86</v>
          </cell>
          <cell r="G310">
            <v>138234.94</v>
          </cell>
          <cell r="H310">
            <v>101695.76</v>
          </cell>
          <cell r="I310">
            <v>102454.36</v>
          </cell>
          <cell r="J310">
            <v>89437.77</v>
          </cell>
          <cell r="K310">
            <v>77959.45</v>
          </cell>
          <cell r="L310">
            <v>133007.57</v>
          </cell>
          <cell r="M310">
            <v>104220.01</v>
          </cell>
          <cell r="N310">
            <v>101984.7</v>
          </cell>
          <cell r="O310">
            <v>133724.46</v>
          </cell>
        </row>
        <row r="311">
          <cell r="A311">
            <v>25010702</v>
          </cell>
          <cell r="B311">
            <v>8</v>
          </cell>
          <cell r="C311" t="str">
            <v>Por comisiones</v>
          </cell>
          <cell r="D311">
            <v>815.88</v>
          </cell>
          <cell r="E311">
            <v>1270.1099999999999</v>
          </cell>
          <cell r="F311">
            <v>1748.73</v>
          </cell>
          <cell r="G311">
            <v>4904.8</v>
          </cell>
          <cell r="H311">
            <v>1751.94</v>
          </cell>
          <cell r="I311">
            <v>1584.73</v>
          </cell>
          <cell r="J311">
            <v>1704.75</v>
          </cell>
          <cell r="K311">
            <v>1505.1</v>
          </cell>
          <cell r="L311">
            <v>2232.06</v>
          </cell>
          <cell r="M311">
            <v>1839.5</v>
          </cell>
          <cell r="N311">
            <v>1259.3399999999999</v>
          </cell>
          <cell r="O311">
            <v>2323.0100000000002</v>
          </cell>
        </row>
        <row r="312">
          <cell r="A312">
            <v>25010703</v>
          </cell>
          <cell r="B312">
            <v>8</v>
          </cell>
          <cell r="C312" t="str">
            <v>Otros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47050101</v>
          </cell>
          <cell r="B313">
            <v>8</v>
          </cell>
          <cell r="C313" t="str">
            <v>Pasivo no monetario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47050102</v>
          </cell>
          <cell r="B314">
            <v>8</v>
          </cell>
          <cell r="C314" t="str">
            <v>PATRIMONIO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56060101</v>
          </cell>
          <cell r="B315">
            <v>8</v>
          </cell>
          <cell r="C315" t="str">
            <v>Activos no monetarios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</sheetData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01 modificado 240709 por f e"/>
      <sheetName val="F.101 después impto renta "/>
      <sheetName val="F.101 antes impto renta"/>
      <sheetName val="Conc.Trib."/>
      <sheetName val="Anticipo"/>
      <sheetName val="Gtos. no deduc."/>
      <sheetName val="Gtos.Gestión"/>
      <sheetName val="Nómina"/>
      <sheetName val="Incremento empleados "/>
      <sheetName val="Créditos externos"/>
      <sheetName val="Leasing "/>
      <sheetName val="Gtos.Viaje"/>
      <sheetName val="Otros gastos"/>
      <sheetName val="Amort.Pérd. "/>
      <sheetName val="Reinv.Utilid."/>
    </sheetNames>
    <sheetDataSet>
      <sheetData sheetId="0" refreshError="1"/>
      <sheetData sheetId="1" refreshError="1"/>
      <sheetData sheetId="2" refreshError="1"/>
      <sheetData sheetId="3">
        <row r="1">
          <cell r="C1" t="str">
            <v>Danayma S.A.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2">
          <cell r="H12">
            <v>0.1</v>
          </cell>
        </row>
        <row r="13">
          <cell r="H13">
            <v>253344.54849999998</v>
          </cell>
        </row>
        <row r="14">
          <cell r="H14">
            <v>0.25</v>
          </cell>
        </row>
        <row r="15">
          <cell r="H15">
            <v>0.15</v>
          </cell>
        </row>
        <row r="16">
          <cell r="H16">
            <v>287834.43708244438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udol esc definitivo"/>
      <sheetName val="dep"/>
      <sheetName val="indic brecha"/>
      <sheetName val="AA"/>
    </sheetNames>
    <sheetDataSet>
      <sheetData sheetId="0"/>
      <sheetData sheetId="1">
        <row r="5">
          <cell r="A5">
            <v>3</v>
          </cell>
          <cell r="B5">
            <v>10</v>
          </cell>
          <cell r="C5">
            <v>120</v>
          </cell>
        </row>
        <row r="6">
          <cell r="A6">
            <v>5</v>
          </cell>
          <cell r="B6">
            <v>10</v>
          </cell>
          <cell r="C6">
            <v>120</v>
          </cell>
        </row>
        <row r="7">
          <cell r="A7">
            <v>10</v>
          </cell>
          <cell r="B7">
            <v>5</v>
          </cell>
          <cell r="C7">
            <v>60</v>
          </cell>
        </row>
        <row r="8">
          <cell r="A8">
            <v>12</v>
          </cell>
          <cell r="B8">
            <v>10</v>
          </cell>
          <cell r="C8">
            <v>120</v>
          </cell>
        </row>
        <row r="9">
          <cell r="A9">
            <v>13</v>
          </cell>
          <cell r="B9">
            <v>20</v>
          </cell>
          <cell r="C9">
            <v>240</v>
          </cell>
        </row>
        <row r="10">
          <cell r="A10">
            <v>14</v>
          </cell>
          <cell r="B10">
            <v>20</v>
          </cell>
          <cell r="C10">
            <v>240</v>
          </cell>
        </row>
        <row r="11">
          <cell r="A11">
            <v>16</v>
          </cell>
          <cell r="B11">
            <v>10</v>
          </cell>
          <cell r="C11">
            <v>120</v>
          </cell>
        </row>
        <row r="12">
          <cell r="A12">
            <v>18</v>
          </cell>
          <cell r="B12">
            <v>10</v>
          </cell>
          <cell r="C12">
            <v>120</v>
          </cell>
        </row>
        <row r="13">
          <cell r="A13">
            <v>19</v>
          </cell>
          <cell r="B13">
            <v>10</v>
          </cell>
          <cell r="C13">
            <v>120</v>
          </cell>
        </row>
        <row r="14">
          <cell r="A14">
            <v>20</v>
          </cell>
          <cell r="B14">
            <v>10</v>
          </cell>
          <cell r="C14">
            <v>120</v>
          </cell>
        </row>
        <row r="15">
          <cell r="A15">
            <v>21</v>
          </cell>
          <cell r="B15">
            <v>10</v>
          </cell>
          <cell r="C15">
            <v>120</v>
          </cell>
        </row>
        <row r="16">
          <cell r="A16">
            <v>22</v>
          </cell>
          <cell r="B16">
            <v>10</v>
          </cell>
          <cell r="C16">
            <v>120</v>
          </cell>
        </row>
        <row r="17">
          <cell r="A17">
            <v>23</v>
          </cell>
          <cell r="B17">
            <v>10</v>
          </cell>
          <cell r="C17">
            <v>120</v>
          </cell>
        </row>
        <row r="18">
          <cell r="A18">
            <v>24</v>
          </cell>
          <cell r="B18">
            <v>10</v>
          </cell>
          <cell r="C18">
            <v>120</v>
          </cell>
        </row>
        <row r="19">
          <cell r="A19">
            <v>25</v>
          </cell>
          <cell r="B19">
            <v>10</v>
          </cell>
          <cell r="C19">
            <v>120</v>
          </cell>
        </row>
        <row r="20">
          <cell r="A20">
            <v>26</v>
          </cell>
          <cell r="B20">
            <v>10</v>
          </cell>
          <cell r="C20">
            <v>120</v>
          </cell>
        </row>
        <row r="21">
          <cell r="A21">
            <v>27</v>
          </cell>
          <cell r="B21">
            <v>10</v>
          </cell>
          <cell r="C21">
            <v>120</v>
          </cell>
        </row>
        <row r="22">
          <cell r="A22">
            <v>28</v>
          </cell>
          <cell r="B22">
            <v>10</v>
          </cell>
          <cell r="C22">
            <v>120</v>
          </cell>
        </row>
        <row r="23">
          <cell r="A23">
            <v>29</v>
          </cell>
          <cell r="B23">
            <v>10</v>
          </cell>
          <cell r="C23">
            <v>120</v>
          </cell>
        </row>
        <row r="24">
          <cell r="A24">
            <v>30</v>
          </cell>
          <cell r="B24">
            <v>10</v>
          </cell>
          <cell r="C24">
            <v>120</v>
          </cell>
        </row>
        <row r="25">
          <cell r="A25">
            <v>31</v>
          </cell>
          <cell r="B25">
            <v>10</v>
          </cell>
          <cell r="C25">
            <v>120</v>
          </cell>
        </row>
        <row r="26">
          <cell r="A26">
            <v>32</v>
          </cell>
          <cell r="B26">
            <v>10</v>
          </cell>
          <cell r="C26">
            <v>120</v>
          </cell>
        </row>
        <row r="27">
          <cell r="A27">
            <v>33</v>
          </cell>
          <cell r="B27">
            <v>10</v>
          </cell>
          <cell r="C27">
            <v>120</v>
          </cell>
        </row>
        <row r="28">
          <cell r="A28">
            <v>34</v>
          </cell>
          <cell r="B28">
            <v>10</v>
          </cell>
          <cell r="C28">
            <v>120</v>
          </cell>
        </row>
        <row r="29">
          <cell r="A29">
            <v>35</v>
          </cell>
          <cell r="B29">
            <v>10</v>
          </cell>
          <cell r="C29">
            <v>120</v>
          </cell>
        </row>
        <row r="30">
          <cell r="A30">
            <v>36</v>
          </cell>
          <cell r="B30">
            <v>10</v>
          </cell>
          <cell r="C30">
            <v>120</v>
          </cell>
        </row>
        <row r="31">
          <cell r="A31">
            <v>37</v>
          </cell>
          <cell r="B31">
            <v>10</v>
          </cell>
          <cell r="C31">
            <v>120</v>
          </cell>
        </row>
        <row r="32">
          <cell r="A32">
            <v>38</v>
          </cell>
          <cell r="B32">
            <v>10</v>
          </cell>
          <cell r="C32">
            <v>120</v>
          </cell>
        </row>
        <row r="33">
          <cell r="A33">
            <v>39</v>
          </cell>
          <cell r="B33">
            <v>10</v>
          </cell>
          <cell r="C33">
            <v>120</v>
          </cell>
        </row>
        <row r="34">
          <cell r="A34">
            <v>40</v>
          </cell>
          <cell r="B34">
            <v>10</v>
          </cell>
          <cell r="C34">
            <v>120</v>
          </cell>
        </row>
        <row r="35">
          <cell r="A35">
            <v>41</v>
          </cell>
          <cell r="B35">
            <v>10</v>
          </cell>
          <cell r="C35">
            <v>120</v>
          </cell>
        </row>
        <row r="36">
          <cell r="A36">
            <v>42</v>
          </cell>
          <cell r="B36">
            <v>10</v>
          </cell>
          <cell r="C36">
            <v>120</v>
          </cell>
        </row>
        <row r="37">
          <cell r="A37">
            <v>43</v>
          </cell>
          <cell r="B37">
            <v>10</v>
          </cell>
          <cell r="C37">
            <v>120</v>
          </cell>
        </row>
        <row r="38">
          <cell r="A38">
            <v>44</v>
          </cell>
          <cell r="B38">
            <v>10</v>
          </cell>
          <cell r="C38">
            <v>120</v>
          </cell>
        </row>
        <row r="39">
          <cell r="A39">
            <v>45</v>
          </cell>
          <cell r="B39">
            <v>5</v>
          </cell>
          <cell r="C39">
            <v>60</v>
          </cell>
        </row>
        <row r="40">
          <cell r="A40">
            <v>46</v>
          </cell>
          <cell r="B40">
            <v>10</v>
          </cell>
          <cell r="C40">
            <v>120</v>
          </cell>
        </row>
        <row r="41">
          <cell r="A41">
            <v>47</v>
          </cell>
          <cell r="B41">
            <v>10</v>
          </cell>
          <cell r="C41">
            <v>120</v>
          </cell>
        </row>
        <row r="42">
          <cell r="A42">
            <v>48</v>
          </cell>
          <cell r="B42">
            <v>10</v>
          </cell>
          <cell r="C42">
            <v>120</v>
          </cell>
        </row>
        <row r="43">
          <cell r="A43">
            <v>49</v>
          </cell>
          <cell r="B43">
            <v>10</v>
          </cell>
          <cell r="C43">
            <v>120</v>
          </cell>
        </row>
        <row r="44">
          <cell r="A44">
            <v>50</v>
          </cell>
          <cell r="B44">
            <v>10</v>
          </cell>
          <cell r="C44">
            <v>120</v>
          </cell>
        </row>
        <row r="45">
          <cell r="A45">
            <v>51</v>
          </cell>
          <cell r="B45">
            <v>10</v>
          </cell>
          <cell r="C45">
            <v>120</v>
          </cell>
        </row>
        <row r="46">
          <cell r="A46">
            <v>52</v>
          </cell>
          <cell r="B46">
            <v>10</v>
          </cell>
          <cell r="C46">
            <v>120</v>
          </cell>
        </row>
        <row r="47">
          <cell r="A47">
            <v>53</v>
          </cell>
          <cell r="B47">
            <v>10</v>
          </cell>
          <cell r="C47">
            <v>120</v>
          </cell>
        </row>
        <row r="48">
          <cell r="A48">
            <v>54</v>
          </cell>
          <cell r="B48">
            <v>10</v>
          </cell>
          <cell r="C48">
            <v>120</v>
          </cell>
        </row>
        <row r="49">
          <cell r="A49">
            <v>55</v>
          </cell>
          <cell r="B49">
            <v>10</v>
          </cell>
          <cell r="C49">
            <v>120</v>
          </cell>
        </row>
        <row r="50">
          <cell r="A50">
            <v>56</v>
          </cell>
          <cell r="B50">
            <v>10</v>
          </cell>
          <cell r="C50">
            <v>120</v>
          </cell>
        </row>
        <row r="51">
          <cell r="A51">
            <v>57</v>
          </cell>
          <cell r="B51">
            <v>10</v>
          </cell>
          <cell r="C51">
            <v>120</v>
          </cell>
        </row>
        <row r="52">
          <cell r="A52">
            <v>58</v>
          </cell>
          <cell r="B52">
            <v>10</v>
          </cell>
          <cell r="C52">
            <v>120</v>
          </cell>
        </row>
        <row r="53">
          <cell r="A53">
            <v>59</v>
          </cell>
          <cell r="B53">
            <v>10</v>
          </cell>
          <cell r="C53">
            <v>120</v>
          </cell>
        </row>
        <row r="54">
          <cell r="A54">
            <v>60</v>
          </cell>
          <cell r="B54">
            <v>10</v>
          </cell>
          <cell r="C54">
            <v>120</v>
          </cell>
        </row>
        <row r="55">
          <cell r="A55">
            <v>61</v>
          </cell>
          <cell r="B55">
            <v>10</v>
          </cell>
          <cell r="C55">
            <v>120</v>
          </cell>
        </row>
        <row r="56">
          <cell r="A56">
            <v>62</v>
          </cell>
          <cell r="B56">
            <v>10</v>
          </cell>
          <cell r="C56">
            <v>120</v>
          </cell>
        </row>
        <row r="57">
          <cell r="A57">
            <v>63</v>
          </cell>
          <cell r="B57">
            <v>10</v>
          </cell>
          <cell r="C57">
            <v>120</v>
          </cell>
        </row>
        <row r="58">
          <cell r="A58">
            <v>64</v>
          </cell>
          <cell r="B58">
            <v>10</v>
          </cell>
          <cell r="C58">
            <v>120</v>
          </cell>
        </row>
        <row r="59">
          <cell r="A59">
            <v>65</v>
          </cell>
          <cell r="B59">
            <v>10</v>
          </cell>
          <cell r="C59">
            <v>120</v>
          </cell>
        </row>
        <row r="60">
          <cell r="A60">
            <v>66</v>
          </cell>
          <cell r="B60">
            <v>10</v>
          </cell>
          <cell r="C60">
            <v>120</v>
          </cell>
        </row>
        <row r="61">
          <cell r="A61">
            <v>67</v>
          </cell>
          <cell r="B61">
            <v>10</v>
          </cell>
          <cell r="C61">
            <v>120</v>
          </cell>
        </row>
        <row r="62">
          <cell r="A62">
            <v>68</v>
          </cell>
          <cell r="B62">
            <v>10</v>
          </cell>
          <cell r="C62">
            <v>120</v>
          </cell>
        </row>
        <row r="63">
          <cell r="A63">
            <v>69</v>
          </cell>
          <cell r="B63">
            <v>10</v>
          </cell>
          <cell r="C63">
            <v>120</v>
          </cell>
        </row>
        <row r="64">
          <cell r="A64">
            <v>70</v>
          </cell>
          <cell r="B64">
            <v>10</v>
          </cell>
          <cell r="C64">
            <v>120</v>
          </cell>
        </row>
        <row r="65">
          <cell r="A65">
            <v>71</v>
          </cell>
          <cell r="B65">
            <v>10</v>
          </cell>
          <cell r="C65">
            <v>120</v>
          </cell>
        </row>
        <row r="66">
          <cell r="A66">
            <v>72</v>
          </cell>
          <cell r="B66">
            <v>10</v>
          </cell>
          <cell r="C66">
            <v>120</v>
          </cell>
        </row>
        <row r="67">
          <cell r="A67">
            <v>73</v>
          </cell>
          <cell r="B67">
            <v>10</v>
          </cell>
          <cell r="C67">
            <v>120</v>
          </cell>
        </row>
        <row r="68">
          <cell r="A68">
            <v>74</v>
          </cell>
          <cell r="B68">
            <v>10</v>
          </cell>
          <cell r="C68">
            <v>120</v>
          </cell>
        </row>
        <row r="69">
          <cell r="A69">
            <v>75</v>
          </cell>
          <cell r="B69">
            <v>10</v>
          </cell>
          <cell r="C69">
            <v>120</v>
          </cell>
        </row>
        <row r="70">
          <cell r="A70">
            <v>76</v>
          </cell>
          <cell r="B70">
            <v>10</v>
          </cell>
          <cell r="C70">
            <v>120</v>
          </cell>
        </row>
        <row r="71">
          <cell r="A71">
            <v>77</v>
          </cell>
          <cell r="B71">
            <v>10</v>
          </cell>
          <cell r="C71">
            <v>120</v>
          </cell>
        </row>
        <row r="72">
          <cell r="A72">
            <v>78</v>
          </cell>
          <cell r="B72">
            <v>10</v>
          </cell>
          <cell r="C72">
            <v>120</v>
          </cell>
        </row>
        <row r="73">
          <cell r="A73">
            <v>79</v>
          </cell>
          <cell r="B73">
            <v>10</v>
          </cell>
          <cell r="C73">
            <v>120</v>
          </cell>
        </row>
        <row r="74">
          <cell r="A74">
            <v>80</v>
          </cell>
          <cell r="B74">
            <v>10</v>
          </cell>
          <cell r="C74">
            <v>120</v>
          </cell>
        </row>
        <row r="75">
          <cell r="A75">
            <v>81</v>
          </cell>
          <cell r="B75">
            <v>10</v>
          </cell>
          <cell r="C75">
            <v>120</v>
          </cell>
        </row>
        <row r="76">
          <cell r="A76">
            <v>82</v>
          </cell>
          <cell r="B76">
            <v>10</v>
          </cell>
          <cell r="C76">
            <v>120</v>
          </cell>
        </row>
        <row r="77">
          <cell r="A77">
            <v>83</v>
          </cell>
          <cell r="B77">
            <v>10</v>
          </cell>
          <cell r="C77">
            <v>120</v>
          </cell>
        </row>
        <row r="78">
          <cell r="A78">
            <v>84</v>
          </cell>
          <cell r="B78">
            <v>10</v>
          </cell>
          <cell r="C78">
            <v>120</v>
          </cell>
        </row>
        <row r="79">
          <cell r="A79">
            <v>85</v>
          </cell>
          <cell r="B79">
            <v>10</v>
          </cell>
          <cell r="C79">
            <v>120</v>
          </cell>
        </row>
        <row r="80">
          <cell r="A80">
            <v>86</v>
          </cell>
          <cell r="B80">
            <v>10</v>
          </cell>
          <cell r="C80">
            <v>120</v>
          </cell>
        </row>
      </sheetData>
      <sheetData sheetId="2">
        <row r="23">
          <cell r="G23">
            <v>36526</v>
          </cell>
          <cell r="H23">
            <v>0.25796746155560513</v>
          </cell>
        </row>
        <row r="24">
          <cell r="G24">
            <v>36557</v>
          </cell>
          <cell r="H24">
            <v>0.10029239766081877</v>
          </cell>
        </row>
        <row r="25">
          <cell r="G25">
            <v>36586</v>
          </cell>
          <cell r="H25">
            <v>0</v>
          </cell>
        </row>
        <row r="27">
          <cell r="G27">
            <v>36526</v>
          </cell>
          <cell r="H27">
            <v>-0.20506687926299938</v>
          </cell>
        </row>
        <row r="28">
          <cell r="G28">
            <v>36557</v>
          </cell>
          <cell r="H28">
            <v>-9.115067765081053E-2</v>
          </cell>
        </row>
        <row r="29">
          <cell r="G29">
            <v>36586</v>
          </cell>
          <cell r="H29">
            <v>0</v>
          </cell>
        </row>
      </sheetData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X ACUM"/>
      <sheetName val="REEXPRE HISTOR"/>
      <sheetName val="DIARIO"/>
      <sheetName val="NEC PATRIM"/>
      <sheetName val="NEC PATRIM (2)"/>
      <sheetName val="MAYORES"/>
      <sheetName val="APORTES CAPITAL"/>
      <sheetName val="indic brech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32081</v>
          </cell>
          <cell r="B2">
            <v>35.299999999999997</v>
          </cell>
        </row>
        <row r="3">
          <cell r="A3">
            <v>32111</v>
          </cell>
          <cell r="B3">
            <v>37.18</v>
          </cell>
          <cell r="C3">
            <v>1275.1300000000001</v>
          </cell>
          <cell r="D3">
            <v>0.26884826669071105</v>
          </cell>
        </row>
        <row r="4">
          <cell r="A4">
            <v>32142</v>
          </cell>
          <cell r="B4">
            <v>39.17</v>
          </cell>
          <cell r="C4">
            <v>1320.5</v>
          </cell>
          <cell r="D4">
            <v>0.29083262927855813</v>
          </cell>
        </row>
        <row r="5">
          <cell r="A5">
            <v>32173</v>
          </cell>
          <cell r="B5">
            <v>41.26</v>
          </cell>
          <cell r="C5">
            <v>1340</v>
          </cell>
          <cell r="D5">
            <v>0.33992100130060643</v>
          </cell>
        </row>
        <row r="6">
          <cell r="A6">
            <v>32202</v>
          </cell>
          <cell r="B6">
            <v>43.46</v>
          </cell>
          <cell r="C6">
            <v>1334.25</v>
          </cell>
          <cell r="D6">
            <v>0.41744846952153214</v>
          </cell>
        </row>
        <row r="7">
          <cell r="A7">
            <v>32233</v>
          </cell>
          <cell r="B7">
            <v>45.78</v>
          </cell>
          <cell r="C7">
            <v>1429.5</v>
          </cell>
          <cell r="D7">
            <v>0.39362650501822816</v>
          </cell>
        </row>
        <row r="8">
          <cell r="A8">
            <v>32263</v>
          </cell>
          <cell r="B8">
            <v>48.22</v>
          </cell>
          <cell r="C8">
            <v>1467.5</v>
          </cell>
          <cell r="D8">
            <v>0.42989406959875365</v>
          </cell>
        </row>
        <row r="9">
          <cell r="A9">
            <v>32294</v>
          </cell>
          <cell r="B9">
            <v>50.79</v>
          </cell>
          <cell r="C9">
            <v>1497.5</v>
          </cell>
          <cell r="D9">
            <v>0.47593132614977884</v>
          </cell>
        </row>
        <row r="10">
          <cell r="A10">
            <v>32324</v>
          </cell>
          <cell r="B10">
            <v>53.5</v>
          </cell>
          <cell r="C10">
            <v>1543</v>
          </cell>
          <cell r="D10">
            <v>0.50883804021728518</v>
          </cell>
        </row>
        <row r="11">
          <cell r="A11">
            <v>32355</v>
          </cell>
          <cell r="B11">
            <v>56.36</v>
          </cell>
          <cell r="C11">
            <v>1741.46</v>
          </cell>
          <cell r="D11">
            <v>0.40835535607274909</v>
          </cell>
        </row>
        <row r="12">
          <cell r="A12">
            <v>32386</v>
          </cell>
          <cell r="B12">
            <v>59.36</v>
          </cell>
          <cell r="C12">
            <v>1820.54</v>
          </cell>
          <cell r="D12">
            <v>0.41888904505832536</v>
          </cell>
        </row>
        <row r="13">
          <cell r="A13">
            <v>32416</v>
          </cell>
          <cell r="B13">
            <v>62.53</v>
          </cell>
          <cell r="C13">
            <v>1925.96</v>
          </cell>
          <cell r="D13">
            <v>0.41284960466697784</v>
          </cell>
        </row>
        <row r="14">
          <cell r="A14">
            <v>32447</v>
          </cell>
          <cell r="B14">
            <v>57.9</v>
          </cell>
          <cell r="C14">
            <v>1918.29</v>
          </cell>
          <cell r="D14">
            <v>0.31346670914609054</v>
          </cell>
        </row>
        <row r="15">
          <cell r="A15">
            <v>32477</v>
          </cell>
          <cell r="B15">
            <v>59.46</v>
          </cell>
          <cell r="C15">
            <v>1843.5</v>
          </cell>
          <cell r="D15">
            <v>0.40357793339514569</v>
          </cell>
        </row>
        <row r="16">
          <cell r="A16">
            <v>32508</v>
          </cell>
          <cell r="B16">
            <v>61.06</v>
          </cell>
          <cell r="C16">
            <v>1841.69</v>
          </cell>
          <cell r="D16">
            <v>0.44276314156532104</v>
          </cell>
        </row>
        <row r="17">
          <cell r="A17">
            <v>32539</v>
          </cell>
          <cell r="B17">
            <v>62.7</v>
          </cell>
          <cell r="C17">
            <v>1844.19</v>
          </cell>
          <cell r="D17">
            <v>0.47950571438642875</v>
          </cell>
        </row>
        <row r="18">
          <cell r="A18">
            <v>32567</v>
          </cell>
          <cell r="B18">
            <v>64.39</v>
          </cell>
          <cell r="C18">
            <v>1865.69</v>
          </cell>
          <cell r="D18">
            <v>0.50187473036834285</v>
          </cell>
        </row>
        <row r="19">
          <cell r="A19">
            <v>32598</v>
          </cell>
          <cell r="B19">
            <v>66.12</v>
          </cell>
          <cell r="C19">
            <v>1890.03</v>
          </cell>
          <cell r="D19">
            <v>0.52236543929826884</v>
          </cell>
        </row>
        <row r="20">
          <cell r="A20">
            <v>32628</v>
          </cell>
          <cell r="B20">
            <v>67.900000000000006</v>
          </cell>
          <cell r="C20">
            <v>1916.8</v>
          </cell>
          <cell r="D20">
            <v>0.54151495504728375</v>
          </cell>
        </row>
        <row r="21">
          <cell r="A21">
            <v>32659</v>
          </cell>
          <cell r="B21">
            <v>69.73</v>
          </cell>
          <cell r="C21">
            <v>1905.14</v>
          </cell>
          <cell r="D21">
            <v>0.59274972416415284</v>
          </cell>
        </row>
        <row r="22">
          <cell r="A22">
            <v>32689</v>
          </cell>
          <cell r="B22">
            <v>71.61</v>
          </cell>
          <cell r="C22">
            <v>1936.19</v>
          </cell>
          <cell r="D22">
            <v>0.60946104577303295</v>
          </cell>
        </row>
        <row r="23">
          <cell r="A23">
            <v>32720</v>
          </cell>
          <cell r="B23">
            <v>73.53</v>
          </cell>
          <cell r="C23">
            <v>1946.56</v>
          </cell>
          <cell r="D23">
            <v>0.64380970439435226</v>
          </cell>
        </row>
        <row r="24">
          <cell r="A24">
            <v>32751</v>
          </cell>
          <cell r="B24">
            <v>75.510000000000005</v>
          </cell>
          <cell r="C24">
            <v>1946.15</v>
          </cell>
          <cell r="D24">
            <v>0.68842948849293895</v>
          </cell>
        </row>
        <row r="25">
          <cell r="A25">
            <v>32781</v>
          </cell>
          <cell r="B25">
            <v>77.55</v>
          </cell>
          <cell r="C25">
            <v>1964.48</v>
          </cell>
          <cell r="D25">
            <v>0.71786471470784918</v>
          </cell>
        </row>
        <row r="26">
          <cell r="A26">
            <v>32812</v>
          </cell>
          <cell r="B26">
            <v>76.599999999999994</v>
          </cell>
          <cell r="C26">
            <v>1981.44</v>
          </cell>
          <cell r="D26">
            <v>0.68229677536353917</v>
          </cell>
        </row>
        <row r="27">
          <cell r="A27">
            <v>32842</v>
          </cell>
          <cell r="B27">
            <v>78.17</v>
          </cell>
          <cell r="C27">
            <v>2040.84</v>
          </cell>
          <cell r="D27">
            <v>0.66680933101800055</v>
          </cell>
        </row>
        <row r="28">
          <cell r="A28">
            <v>32873</v>
          </cell>
          <cell r="B28">
            <v>79.77</v>
          </cell>
          <cell r="C28">
            <v>2082.83</v>
          </cell>
          <cell r="D28">
            <v>0.66663514789505673</v>
          </cell>
        </row>
        <row r="29">
          <cell r="A29">
            <v>32904</v>
          </cell>
          <cell r="B29">
            <v>81.400000000000006</v>
          </cell>
          <cell r="C29">
            <v>2084.3000000000002</v>
          </cell>
          <cell r="D29">
            <v>0.69949129803904708</v>
          </cell>
        </row>
        <row r="30">
          <cell r="A30">
            <v>32932</v>
          </cell>
          <cell r="B30">
            <v>83.06</v>
          </cell>
          <cell r="C30">
            <v>2145.8000000000002</v>
          </cell>
          <cell r="D30">
            <v>0.68444740299764706</v>
          </cell>
        </row>
        <row r="31">
          <cell r="A31">
            <v>32963</v>
          </cell>
          <cell r="B31">
            <v>84.76</v>
          </cell>
          <cell r="C31">
            <v>2164.4899999999998</v>
          </cell>
          <cell r="D31">
            <v>0.70408060349149415</v>
          </cell>
        </row>
        <row r="32">
          <cell r="A32">
            <v>32993</v>
          </cell>
          <cell r="B32">
            <v>86.49</v>
          </cell>
          <cell r="C32">
            <v>2170.4299999999998</v>
          </cell>
          <cell r="D32">
            <v>0.73410297083402698</v>
          </cell>
        </row>
        <row r="33">
          <cell r="A33">
            <v>33024</v>
          </cell>
          <cell r="B33">
            <v>88.26</v>
          </cell>
          <cell r="C33">
            <v>2179.4499999999998</v>
          </cell>
          <cell r="D33">
            <v>0.76226729669076021</v>
          </cell>
        </row>
        <row r="34">
          <cell r="A34">
            <v>33054</v>
          </cell>
          <cell r="B34">
            <v>90.07</v>
          </cell>
          <cell r="C34">
            <v>2214.23</v>
          </cell>
          <cell r="D34">
            <v>0.77015868803486676</v>
          </cell>
        </row>
        <row r="35">
          <cell r="A35">
            <v>33085</v>
          </cell>
          <cell r="B35">
            <v>91.91</v>
          </cell>
          <cell r="C35">
            <v>2263.1</v>
          </cell>
          <cell r="D35">
            <v>0.76731429511698579</v>
          </cell>
        </row>
        <row r="36">
          <cell r="A36">
            <v>33116</v>
          </cell>
          <cell r="B36">
            <v>93.79</v>
          </cell>
          <cell r="C36">
            <v>2260.39</v>
          </cell>
          <cell r="D36">
            <v>0.80562653082010027</v>
          </cell>
        </row>
        <row r="37">
          <cell r="A37">
            <v>33146</v>
          </cell>
          <cell r="B37">
            <v>95.71</v>
          </cell>
          <cell r="C37">
            <v>2291.33</v>
          </cell>
          <cell r="D37">
            <v>0.81770936092619873</v>
          </cell>
        </row>
        <row r="38">
          <cell r="A38">
            <v>33177</v>
          </cell>
          <cell r="B38">
            <v>95.4</v>
          </cell>
          <cell r="C38">
            <v>2305.4499999999998</v>
          </cell>
          <cell r="D38">
            <v>0.80072517286789013</v>
          </cell>
        </row>
        <row r="39">
          <cell r="A39">
            <v>33207</v>
          </cell>
          <cell r="B39">
            <v>97.16</v>
          </cell>
          <cell r="C39">
            <v>2277.17</v>
          </cell>
          <cell r="D39">
            <v>0.85672173476785218</v>
          </cell>
        </row>
        <row r="40">
          <cell r="A40">
            <v>33238</v>
          </cell>
          <cell r="B40">
            <v>98.95</v>
          </cell>
          <cell r="C40">
            <v>2373.34</v>
          </cell>
          <cell r="D40">
            <v>0.81430629963316847</v>
          </cell>
        </row>
        <row r="41">
          <cell r="A41">
            <v>33269</v>
          </cell>
          <cell r="B41">
            <v>100.77</v>
          </cell>
          <cell r="C41">
            <v>2410.8200000000002</v>
          </cell>
          <cell r="D41">
            <v>0.818952012600898</v>
          </cell>
        </row>
        <row r="42">
          <cell r="A42">
            <v>33297</v>
          </cell>
          <cell r="B42">
            <v>102.63</v>
          </cell>
          <cell r="C42">
            <v>2415.77</v>
          </cell>
          <cell r="D42">
            <v>0.84873010763234857</v>
          </cell>
        </row>
        <row r="43">
          <cell r="A43">
            <v>33328</v>
          </cell>
          <cell r="B43">
            <v>104.52</v>
          </cell>
          <cell r="C43">
            <v>2453.61</v>
          </cell>
          <cell r="D43">
            <v>0.85373921309765599</v>
          </cell>
        </row>
        <row r="44">
          <cell r="A44">
            <v>33358</v>
          </cell>
          <cell r="B44">
            <v>106.45</v>
          </cell>
          <cell r="C44">
            <v>2471.75</v>
          </cell>
          <cell r="D44">
            <v>0.87411351165428086</v>
          </cell>
        </row>
        <row r="45">
          <cell r="A45">
            <v>33389</v>
          </cell>
          <cell r="B45">
            <v>108.41</v>
          </cell>
          <cell r="C45">
            <v>2582.44</v>
          </cell>
          <cell r="D45">
            <v>0.82681207371766141</v>
          </cell>
        </row>
        <row r="46">
          <cell r="A46">
            <v>33419</v>
          </cell>
          <cell r="B46">
            <v>110.41</v>
          </cell>
          <cell r="C46">
            <v>2575.64</v>
          </cell>
          <cell r="D46">
            <v>0.86542596563215102</v>
          </cell>
        </row>
        <row r="47">
          <cell r="A47">
            <v>33450</v>
          </cell>
          <cell r="B47">
            <v>112.44</v>
          </cell>
          <cell r="C47">
            <v>2613.89</v>
          </cell>
          <cell r="D47">
            <v>0.87192437096709874</v>
          </cell>
        </row>
        <row r="48">
          <cell r="A48">
            <v>33481</v>
          </cell>
          <cell r="B48">
            <v>114.52</v>
          </cell>
          <cell r="C48">
            <v>2654.98</v>
          </cell>
          <cell r="D48">
            <v>0.8770457340527309</v>
          </cell>
        </row>
        <row r="49">
          <cell r="A49">
            <v>33511</v>
          </cell>
          <cell r="B49">
            <v>116.63</v>
          </cell>
          <cell r="C49">
            <v>2729.18</v>
          </cell>
          <cell r="D49">
            <v>0.85965706527253261</v>
          </cell>
        </row>
        <row r="50">
          <cell r="A50">
            <v>33542</v>
          </cell>
          <cell r="B50">
            <v>116.5</v>
          </cell>
          <cell r="C50">
            <v>2894.02</v>
          </cell>
          <cell r="D50">
            <v>0.75177839608571539</v>
          </cell>
        </row>
        <row r="51">
          <cell r="A51">
            <v>33572</v>
          </cell>
          <cell r="B51">
            <v>119.05</v>
          </cell>
          <cell r="C51">
            <v>2924.5</v>
          </cell>
          <cell r="D51">
            <v>0.77146486441730566</v>
          </cell>
        </row>
        <row r="52">
          <cell r="A52">
            <v>33603</v>
          </cell>
          <cell r="B52">
            <v>121.66</v>
          </cell>
          <cell r="C52">
            <v>2957.82</v>
          </cell>
          <cell r="D52">
            <v>0.78990853838669017</v>
          </cell>
        </row>
        <row r="53">
          <cell r="A53">
            <v>33634</v>
          </cell>
          <cell r="B53">
            <v>124.32</v>
          </cell>
          <cell r="C53">
            <v>2976.89</v>
          </cell>
          <cell r="D53">
            <v>0.81732659893216186</v>
          </cell>
        </row>
        <row r="54">
          <cell r="A54">
            <v>33663</v>
          </cell>
          <cell r="B54">
            <v>127.04</v>
          </cell>
          <cell r="C54">
            <v>3058.67</v>
          </cell>
          <cell r="D54">
            <v>0.80743476087760002</v>
          </cell>
        </row>
        <row r="55">
          <cell r="A55">
            <v>33694</v>
          </cell>
          <cell r="B55">
            <v>129.82</v>
          </cell>
          <cell r="C55">
            <v>3086.91</v>
          </cell>
          <cell r="D55">
            <v>0.83008982311952484</v>
          </cell>
        </row>
        <row r="56">
          <cell r="A56">
            <v>33724</v>
          </cell>
          <cell r="B56">
            <v>132.66</v>
          </cell>
          <cell r="C56">
            <v>3124.99</v>
          </cell>
          <cell r="D56">
            <v>0.84733700478797624</v>
          </cell>
        </row>
        <row r="57">
          <cell r="A57">
            <v>33755</v>
          </cell>
          <cell r="B57">
            <v>135.57</v>
          </cell>
          <cell r="C57">
            <v>3174.95</v>
          </cell>
          <cell r="D57">
            <v>0.85815301594837412</v>
          </cell>
        </row>
        <row r="58">
          <cell r="A58">
            <v>33785</v>
          </cell>
          <cell r="B58">
            <v>138.53</v>
          </cell>
          <cell r="C58">
            <v>3216.49</v>
          </cell>
          <cell r="D58">
            <v>0.87420200231927914</v>
          </cell>
        </row>
        <row r="59">
          <cell r="A59">
            <v>33816</v>
          </cell>
          <cell r="B59">
            <v>141.57</v>
          </cell>
          <cell r="C59">
            <v>3276.29</v>
          </cell>
          <cell r="D59">
            <v>0.88037151943001346</v>
          </cell>
        </row>
        <row r="60">
          <cell r="A60">
            <v>33847</v>
          </cell>
          <cell r="B60">
            <v>144.66</v>
          </cell>
          <cell r="C60">
            <v>3305.02</v>
          </cell>
          <cell r="D60">
            <v>0.90471120943549921</v>
          </cell>
        </row>
        <row r="61">
          <cell r="A61">
            <v>33877</v>
          </cell>
          <cell r="B61">
            <v>147.83000000000001</v>
          </cell>
          <cell r="C61">
            <v>3328.02</v>
          </cell>
          <cell r="D61">
            <v>0.93299806008450781</v>
          </cell>
        </row>
        <row r="62">
          <cell r="A62">
            <v>33908</v>
          </cell>
          <cell r="B62">
            <v>147.1</v>
          </cell>
          <cell r="C62">
            <v>3517.42</v>
          </cell>
          <cell r="D62">
            <v>0.81988193039816881</v>
          </cell>
        </row>
        <row r="63">
          <cell r="A63">
            <v>33938</v>
          </cell>
          <cell r="B63">
            <v>150.77000000000001</v>
          </cell>
          <cell r="C63">
            <v>3631.74</v>
          </cell>
          <cell r="D63">
            <v>0.80657066660950316</v>
          </cell>
        </row>
        <row r="64">
          <cell r="A64">
            <v>33969</v>
          </cell>
          <cell r="B64">
            <v>154.52000000000001</v>
          </cell>
          <cell r="C64">
            <v>3702.06</v>
          </cell>
          <cell r="D64">
            <v>0.81633526533401346</v>
          </cell>
        </row>
        <row r="65">
          <cell r="A65">
            <v>34000</v>
          </cell>
          <cell r="B65">
            <v>158.38</v>
          </cell>
          <cell r="C65">
            <v>3756.79</v>
          </cell>
          <cell r="D65">
            <v>0.83458647833610478</v>
          </cell>
        </row>
        <row r="66">
          <cell r="A66">
            <v>34028</v>
          </cell>
          <cell r="B66">
            <v>162.32</v>
          </cell>
          <cell r="C66">
            <v>3801.18</v>
          </cell>
          <cell r="D66">
            <v>0.858268081493885</v>
          </cell>
        </row>
        <row r="67">
          <cell r="A67">
            <v>34059</v>
          </cell>
          <cell r="B67">
            <v>166.37</v>
          </cell>
          <cell r="C67">
            <v>3869.19</v>
          </cell>
          <cell r="D67">
            <v>0.87115484636664853</v>
          </cell>
        </row>
        <row r="68">
          <cell r="A68">
            <v>34089</v>
          </cell>
          <cell r="B68">
            <v>170.52</v>
          </cell>
          <cell r="C68">
            <v>3910.49</v>
          </cell>
          <cell r="D68">
            <v>0.89757483899390778</v>
          </cell>
        </row>
        <row r="69">
          <cell r="A69">
            <v>34120</v>
          </cell>
          <cell r="B69">
            <v>174.77</v>
          </cell>
          <cell r="C69">
            <v>3986.6</v>
          </cell>
          <cell r="D69">
            <v>0.90773915175454434</v>
          </cell>
        </row>
        <row r="70">
          <cell r="A70">
            <v>34150</v>
          </cell>
          <cell r="B70">
            <v>179.12</v>
          </cell>
          <cell r="C70">
            <v>4042.91</v>
          </cell>
          <cell r="D70">
            <v>0.92798999501733093</v>
          </cell>
        </row>
        <row r="71">
          <cell r="A71">
            <v>34181</v>
          </cell>
          <cell r="B71">
            <v>183.59</v>
          </cell>
          <cell r="C71">
            <v>4104.8</v>
          </cell>
          <cell r="D71">
            <v>0.94630899163772297</v>
          </cell>
        </row>
        <row r="72">
          <cell r="A72">
            <v>34212</v>
          </cell>
          <cell r="B72">
            <v>188.17</v>
          </cell>
          <cell r="C72">
            <v>4139.96</v>
          </cell>
          <cell r="D72">
            <v>0.97792130622743967</v>
          </cell>
        </row>
        <row r="73">
          <cell r="A73">
            <v>34242</v>
          </cell>
          <cell r="B73">
            <v>192.86</v>
          </cell>
          <cell r="C73">
            <v>4262.1400000000003</v>
          </cell>
          <cell r="D73">
            <v>0.96910656546241825</v>
          </cell>
        </row>
        <row r="74">
          <cell r="A74">
            <v>34273</v>
          </cell>
          <cell r="B74">
            <v>191.1</v>
          </cell>
          <cell r="C74">
            <v>4327.5200000000004</v>
          </cell>
          <cell r="D74">
            <v>0.92165921219242342</v>
          </cell>
        </row>
        <row r="75">
          <cell r="A75">
            <v>34303</v>
          </cell>
          <cell r="B75">
            <v>198.27</v>
          </cell>
          <cell r="C75">
            <v>4432.79</v>
          </cell>
          <cell r="D75">
            <v>0.9464113033551329</v>
          </cell>
        </row>
        <row r="76">
          <cell r="A76">
            <v>34334</v>
          </cell>
          <cell r="B76">
            <v>205.7</v>
          </cell>
          <cell r="C76">
            <v>4526.57</v>
          </cell>
          <cell r="D76">
            <v>0.97751515164313307</v>
          </cell>
        </row>
        <row r="77">
          <cell r="A77">
            <v>34365</v>
          </cell>
          <cell r="B77">
            <v>213.42</v>
          </cell>
          <cell r="C77">
            <v>4547.96</v>
          </cell>
          <cell r="D77">
            <v>1.0420823329811539</v>
          </cell>
        </row>
        <row r="78">
          <cell r="A78">
            <v>34393</v>
          </cell>
          <cell r="B78">
            <v>221.42</v>
          </cell>
          <cell r="C78">
            <v>4884.93</v>
          </cell>
          <cell r="D78">
            <v>0.97248300732710424</v>
          </cell>
        </row>
        <row r="79">
          <cell r="A79">
            <v>34424</v>
          </cell>
          <cell r="B79">
            <v>229.72</v>
          </cell>
          <cell r="C79">
            <v>5063.54</v>
          </cell>
          <cell r="D79">
            <v>0.97423720188449603</v>
          </cell>
        </row>
        <row r="80">
          <cell r="A80">
            <v>34454</v>
          </cell>
          <cell r="B80">
            <v>238.34</v>
          </cell>
          <cell r="C80">
            <v>5222.2299999999996</v>
          </cell>
          <cell r="D80">
            <v>0.98607529187208254</v>
          </cell>
        </row>
        <row r="81">
          <cell r="A81">
            <v>34485</v>
          </cell>
          <cell r="B81">
            <v>247.28</v>
          </cell>
          <cell r="C81">
            <v>5264.47</v>
          </cell>
          <cell r="D81">
            <v>1.0440386606270269</v>
          </cell>
        </row>
        <row r="82">
          <cell r="A82">
            <v>34515</v>
          </cell>
          <cell r="B82">
            <v>256.55</v>
          </cell>
          <cell r="C82">
            <v>5353.49</v>
          </cell>
          <cell r="D82">
            <v>1.0854020304057039</v>
          </cell>
        </row>
        <row r="83">
          <cell r="A83">
            <v>34546</v>
          </cell>
          <cell r="B83">
            <v>266.17</v>
          </cell>
          <cell r="C83">
            <v>5482.7</v>
          </cell>
          <cell r="D83">
            <v>1.1126102882219038</v>
          </cell>
        </row>
        <row r="84">
          <cell r="A84">
            <v>34577</v>
          </cell>
          <cell r="B84">
            <v>276.14999999999998</v>
          </cell>
          <cell r="C84">
            <v>6185.95</v>
          </cell>
          <cell r="D84">
            <v>0.94264484969266138</v>
          </cell>
        </row>
        <row r="85">
          <cell r="A85">
            <v>34607</v>
          </cell>
          <cell r="B85">
            <v>286.51</v>
          </cell>
          <cell r="C85">
            <v>6736</v>
          </cell>
          <cell r="D85">
            <v>0.85094057148865532</v>
          </cell>
        </row>
        <row r="86">
          <cell r="A86">
            <v>34638</v>
          </cell>
          <cell r="B86">
            <v>277.10000000000002</v>
          </cell>
          <cell r="C86">
            <v>6462.45</v>
          </cell>
          <cell r="D86">
            <v>0.86592463541369979</v>
          </cell>
        </row>
        <row r="87">
          <cell r="A87">
            <v>34668</v>
          </cell>
          <cell r="B87">
            <v>289.43</v>
          </cell>
          <cell r="C87">
            <v>6761.24</v>
          </cell>
          <cell r="D87">
            <v>0.86282458642983273</v>
          </cell>
        </row>
        <row r="88">
          <cell r="A88">
            <v>34699</v>
          </cell>
          <cell r="B88">
            <v>302.3</v>
          </cell>
          <cell r="C88">
            <v>7232.12</v>
          </cell>
          <cell r="D88">
            <v>0.81897735480649492</v>
          </cell>
        </row>
        <row r="89">
          <cell r="A89">
            <v>34730</v>
          </cell>
          <cell r="B89">
            <v>315.74</v>
          </cell>
          <cell r="C89">
            <v>9135.65</v>
          </cell>
          <cell r="D89">
            <v>0.50398990318556636</v>
          </cell>
        </row>
        <row r="90">
          <cell r="A90">
            <v>34758</v>
          </cell>
          <cell r="B90">
            <v>329.79</v>
          </cell>
          <cell r="C90">
            <v>10017.120000000001</v>
          </cell>
          <cell r="D90">
            <v>0.4326805833796985</v>
          </cell>
        </row>
        <row r="91">
          <cell r="A91">
            <v>34789</v>
          </cell>
          <cell r="B91">
            <v>344.46</v>
          </cell>
          <cell r="C91">
            <v>9010.11</v>
          </cell>
          <cell r="D91">
            <v>0.66365577913001816</v>
          </cell>
        </row>
        <row r="92">
          <cell r="A92">
            <v>34819</v>
          </cell>
          <cell r="B92">
            <v>359.78</v>
          </cell>
          <cell r="C92">
            <v>9318.52</v>
          </cell>
          <cell r="D92">
            <v>0.68013757513129058</v>
          </cell>
        </row>
        <row r="93">
          <cell r="A93">
            <v>34850</v>
          </cell>
          <cell r="B93">
            <v>375.78</v>
          </cell>
          <cell r="C93">
            <v>11157.8</v>
          </cell>
          <cell r="D93">
            <v>0.46558110885365234</v>
          </cell>
        </row>
        <row r="94">
          <cell r="A94">
            <v>34880</v>
          </cell>
          <cell r="B94">
            <v>392.49</v>
          </cell>
          <cell r="C94">
            <v>11546.09</v>
          </cell>
          <cell r="D94">
            <v>0.47927332705693004</v>
          </cell>
        </row>
        <row r="95">
          <cell r="A95">
            <v>34911</v>
          </cell>
          <cell r="B95">
            <v>409.95</v>
          </cell>
          <cell r="C95">
            <v>10979.38</v>
          </cell>
          <cell r="D95">
            <v>0.62482967864817773</v>
          </cell>
        </row>
        <row r="96">
          <cell r="A96">
            <v>34942</v>
          </cell>
          <cell r="B96">
            <v>428.19</v>
          </cell>
          <cell r="C96">
            <v>13596</v>
          </cell>
          <cell r="D96">
            <v>0.37050345093238857</v>
          </cell>
        </row>
        <row r="97">
          <cell r="A97">
            <v>34972</v>
          </cell>
          <cell r="B97">
            <v>447.23</v>
          </cell>
          <cell r="C97">
            <v>16375.4</v>
          </cell>
          <cell r="D97">
            <v>0.18848520497728449</v>
          </cell>
        </row>
        <row r="98">
          <cell r="A98">
            <v>35003</v>
          </cell>
          <cell r="B98">
            <v>425</v>
          </cell>
          <cell r="C98">
            <v>16855.04</v>
          </cell>
          <cell r="D98">
            <v>9.7271025446283854E-2</v>
          </cell>
        </row>
        <row r="99">
          <cell r="A99">
            <v>35033</v>
          </cell>
          <cell r="B99">
            <v>448.7</v>
          </cell>
          <cell r="C99">
            <v>19525.89</v>
          </cell>
          <cell r="D99">
            <v>0</v>
          </cell>
        </row>
        <row r="100">
          <cell r="A100">
            <v>36526</v>
          </cell>
        </row>
        <row r="101">
          <cell r="A101">
            <v>36557</v>
          </cell>
        </row>
        <row r="102">
          <cell r="A102">
            <v>36586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me"/>
      <sheetName val="A3"/>
      <sheetName val="A11"/>
      <sheetName val="B1"/>
      <sheetName val="Hoja1"/>
      <sheetName val="B3"/>
      <sheetName val="C1"/>
      <sheetName val="E1"/>
      <sheetName val="K1"/>
      <sheetName val="K2"/>
      <sheetName val="N1"/>
      <sheetName val="ListasB1"/>
      <sheetName val="ANTICIPOS"/>
    </sheetNames>
    <sheetDataSet>
      <sheetData sheetId="0">
        <row r="3">
          <cell r="B3" t="str">
            <v>SACHATECHNOLOGY MULTISERVICIOS CIA LTDA</v>
          </cell>
        </row>
      </sheetData>
      <sheetData sheetId="1">
        <row r="49">
          <cell r="C49" t="str">
            <v>Propiedad Planta y Equipo (PPE)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-1-1 "/>
      <sheetName val="FG-1-2"/>
    </sheetNames>
    <sheetDataSet>
      <sheetData sheetId="0">
        <row r="2">
          <cell r="A2" t="str">
            <v>CATERING CÍA. TDA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col88"/>
      <sheetName val="Tabsoa"/>
      <sheetName val="CodigoTrabajo"/>
      <sheetName val="Comentarios"/>
      <sheetName val="Parámetros"/>
      <sheetName val="Resumen KPMG"/>
      <sheetName val="Nic19def"/>
      <sheetName val="Resumen_KPM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 t="str">
            <v>31 de diciembre de 2002</v>
          </cell>
        </row>
        <row r="19">
          <cell r="C19">
            <v>0</v>
          </cell>
        </row>
        <row r="26">
          <cell r="C26">
            <v>0</v>
          </cell>
        </row>
      </sheetData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A (2)"/>
      <sheetName val="ENA"/>
      <sheetName val="ENA1"/>
      <sheetName val="CON"/>
      <sheetName val="CON1"/>
      <sheetName val="CON2"/>
      <sheetName val="PRA"/>
      <sheetName val="CHI"/>
      <sheetName val="CASA"/>
      <sheetName val="CASA2"/>
      <sheetName val="CAB"/>
      <sheetName val="GARCIA"/>
      <sheetName val="CONTABIL"/>
      <sheetName val="Datos"/>
    </sheetNames>
    <sheetDataSet>
      <sheetData sheetId="0">
        <row r="1">
          <cell r="B1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>
            <v>8</v>
          </cell>
        </row>
      </sheetData>
      <sheetData sheetId="13" refreshError="1">
        <row r="1">
          <cell r="B1">
            <v>8</v>
          </cell>
        </row>
        <row r="2">
          <cell r="B2">
            <v>9.35E-2</v>
          </cell>
        </row>
        <row r="6">
          <cell r="A6">
            <v>1</v>
          </cell>
          <cell r="B6" t="str">
            <v>ENERO DEL 2004</v>
          </cell>
        </row>
        <row r="7">
          <cell r="A7">
            <v>2</v>
          </cell>
          <cell r="B7" t="str">
            <v>FEBRERO DEL 2004</v>
          </cell>
        </row>
        <row r="8">
          <cell r="A8">
            <v>3</v>
          </cell>
          <cell r="B8" t="str">
            <v>MARZO DEL 2004</v>
          </cell>
        </row>
        <row r="9">
          <cell r="A9">
            <v>4</v>
          </cell>
          <cell r="B9" t="str">
            <v>ABRIL DEL 2004</v>
          </cell>
        </row>
        <row r="10">
          <cell r="A10">
            <v>5</v>
          </cell>
          <cell r="B10" t="str">
            <v>MAYO DEL 2004</v>
          </cell>
        </row>
        <row r="11">
          <cell r="A11">
            <v>6</v>
          </cell>
          <cell r="B11" t="str">
            <v>JUNIO DEL 2004</v>
          </cell>
        </row>
        <row r="12">
          <cell r="A12">
            <v>7</v>
          </cell>
          <cell r="B12" t="str">
            <v>JULIO DEL 2004</v>
          </cell>
        </row>
        <row r="13">
          <cell r="A13">
            <v>8</v>
          </cell>
          <cell r="B13" t="str">
            <v>AGOSTO DEL 2004</v>
          </cell>
        </row>
        <row r="14">
          <cell r="A14">
            <v>9</v>
          </cell>
          <cell r="B14" t="str">
            <v>SEPTIEMBRE DEL 2004</v>
          </cell>
        </row>
        <row r="15">
          <cell r="A15">
            <v>10</v>
          </cell>
          <cell r="B15" t="str">
            <v>OCTUBRE DEL 2004</v>
          </cell>
        </row>
        <row r="16">
          <cell r="A16">
            <v>11</v>
          </cell>
          <cell r="B16" t="str">
            <v>NOVIEMBRE DEL 2004</v>
          </cell>
        </row>
        <row r="17">
          <cell r="A17">
            <v>12</v>
          </cell>
          <cell r="B17" t="str">
            <v>DICIEMBRE DEL 2004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 V"/>
      <sheetName val="TODO T"/>
      <sheetName val="alambre"/>
      <sheetName val="tela"/>
      <sheetName val="quimico"/>
      <sheetName val="cinta"/>
      <sheetName val="etiquetas"/>
      <sheetName val="sisal"/>
      <sheetName val="plastico"/>
      <sheetName val="cascos"/>
      <sheetName val="paneles-resor"/>
      <sheetName val="tubos"/>
      <sheetName val="clips"/>
      <sheetName val="algo-plu"/>
      <sheetName val="varios"/>
      <sheetName val="suministros"/>
      <sheetName val="certificados"/>
      <sheetName val="INFORME-OBSOL"/>
      <sheetName val="RESUMEN INGRESAR aqui"/>
      <sheetName val="RESUMEN-INFO patty"/>
      <sheetName val="DIR-SUMIN"/>
      <sheetName val="DIR-CON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2">
          <cell r="A52" t="str">
            <v>CHAIDE Y CHAIDE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Tabsoa"/>
      <sheetName val="Resumen NIIF"/>
      <sheetName val="Pags 4-5"/>
      <sheetName val="NIC 19"/>
      <sheetName val="Linea"/>
      <sheetName val="Grafico Reservas"/>
      <sheetName val="Grafico Demografico"/>
    </sheetNames>
    <sheetDataSet>
      <sheetData sheetId="0"/>
      <sheetData sheetId="1"/>
      <sheetData sheetId="2">
        <row r="35">
          <cell r="D35">
            <v>89543.459999999992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Normas"/>
      <sheetName val="CodigoTrabajo"/>
      <sheetName val="Tabcol88"/>
      <sheetName val="Tabsoa"/>
      <sheetName val="Resumen KPMG"/>
      <sheetName val="OBP"/>
      <sheetName val="CNP"/>
      <sheetName val="AMORT"/>
      <sheetName val="PNP"/>
      <sheetName val="PMA"/>
      <sheetName val="RESUMEN"/>
      <sheetName val="Comentarios"/>
      <sheetName val="Nic19def"/>
      <sheetName val="Resumen_KPMG"/>
    </sheetNames>
    <sheetDataSet>
      <sheetData sheetId="0"/>
      <sheetData sheetId="1"/>
      <sheetData sheetId="2"/>
      <sheetData sheetId="3"/>
      <sheetData sheetId="4"/>
      <sheetData sheetId="5">
        <row r="19">
          <cell r="D19">
            <v>101470.88149999999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9">
          <cell r="D19">
            <v>101470.88149999999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prima"/>
      <sheetName val="st.bases"/>
      <sheetName val="st.mecanica"/>
      <sheetName val="st.costura"/>
      <sheetName val="st.espuma"/>
      <sheetName val="kdx.esp"/>
      <sheetName val="st.colchon"/>
      <sheetName val="st.colchon1"/>
      <sheetName val="st.costura2"/>
      <sheetName val="kardexpt"/>
      <sheetName val="diario"/>
      <sheetName val="diar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prima"/>
      <sheetName val="st.bases"/>
      <sheetName val="st.mecanica"/>
      <sheetName val="st.costura"/>
      <sheetName val="st.espuma"/>
      <sheetName val="kdx.esp"/>
      <sheetName val="st.colchon"/>
      <sheetName val="st.colchon1"/>
      <sheetName val="st.costura2"/>
      <sheetName val="kardexpt"/>
      <sheetName val="diario"/>
      <sheetName val="diar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Datos"/>
      <sheetName val="Resumen Conciliación"/>
      <sheetName val="AmortPérdidas"/>
      <sheetName val="NEC-17"/>
      <sheetName val="I.Exentos"/>
      <sheetName val="G. no Deducibles"/>
      <sheetName val="O. G. Deducibles"/>
      <sheetName val="G. Gestión"/>
      <sheetName val="Comisiones Exterior"/>
      <sheetName val="G. Viaje"/>
      <sheetName val="G. Jubilación"/>
      <sheetName val="Provisión Incobrables"/>
      <sheetName val="Rein SRI"/>
      <sheetName val="Rein Utilidad Ejerc ANterior"/>
      <sheetName val="Conci Ing Dec IVA"/>
      <sheetName val="Cálculo Anticipo Imtp Renta"/>
      <sheetName val="Proveed. Loc."/>
      <sheetName val="Standar caso no sol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Obras"/>
      <sheetName val="Materiales y Herramientas"/>
      <sheetName val="Ingreso"/>
      <sheetName val="Uso"/>
      <sheetName val="Stock"/>
      <sheetName val="Importante"/>
    </sheetNames>
    <sheetDataSet>
      <sheetData sheetId="0" refreshError="1"/>
      <sheetData sheetId="1" refreshError="1">
        <row r="7">
          <cell r="E7" t="str">
            <v>NAVARRO LA RAYA</v>
          </cell>
        </row>
      </sheetData>
      <sheetData sheetId="2" refreshError="1">
        <row r="8">
          <cell r="B8" t="str">
            <v>ACEITE QUEMADO</v>
          </cell>
        </row>
        <row r="9">
          <cell r="B9" t="str">
            <v xml:space="preserve">ABRAZADERAS </v>
          </cell>
        </row>
        <row r="10">
          <cell r="B10" t="str">
            <v>ACEITE GOLDEN BEERAR</v>
          </cell>
        </row>
        <row r="11">
          <cell r="B11" t="str">
            <v>ACEITE PARA MOTOR SUPER CONTROL</v>
          </cell>
        </row>
        <row r="12">
          <cell r="B12" t="str">
            <v>ACEITE SUPREME 20w50</v>
          </cell>
        </row>
        <row r="13">
          <cell r="B13" t="str">
            <v xml:space="preserve">ADITIVO SICADOR </v>
          </cell>
        </row>
        <row r="14">
          <cell r="B14" t="str">
            <v>ALAMBRE DE 18 RECOCIDO</v>
          </cell>
        </row>
        <row r="15">
          <cell r="B15" t="str">
            <v>ALAMBRE GALVANIZADO #14</v>
          </cell>
        </row>
        <row r="16">
          <cell r="B16" t="str">
            <v>ALICATE 8"</v>
          </cell>
        </row>
        <row r="17">
          <cell r="B17" t="str">
            <v>AMOLADORA BOSCH 9"</v>
          </cell>
        </row>
        <row r="18">
          <cell r="B18" t="str">
            <v>ANDAMIO</v>
          </cell>
        </row>
        <row r="19">
          <cell r="B19" t="str">
            <v>ANGULOS METALICOS 6CM X 2,50MTS</v>
          </cell>
        </row>
        <row r="20">
          <cell r="B20" t="str">
            <v>ANGULOS METALICOS 6CM X 3MTS</v>
          </cell>
        </row>
        <row r="21">
          <cell r="B21" t="str">
            <v>ANGULOS METALICOS 6CM X 5MTS</v>
          </cell>
        </row>
        <row r="22">
          <cell r="B22" t="str">
            <v>ANILLO DE POZO DE 15 X 90</v>
          </cell>
        </row>
        <row r="23">
          <cell r="B23" t="str">
            <v>ANILLO DE POZO DE 60X40</v>
          </cell>
        </row>
        <row r="24">
          <cell r="B24" t="str">
            <v>APISONADOR SAPITO</v>
          </cell>
        </row>
        <row r="25">
          <cell r="B25" t="str">
            <v>ARENA</v>
          </cell>
        </row>
        <row r="26">
          <cell r="B26" t="str">
            <v>ARNES DE SEGURIDAD + CORREAS</v>
          </cell>
        </row>
        <row r="27">
          <cell r="B27" t="str">
            <v>BALDES DE CONSTRUCCION</v>
          </cell>
        </row>
        <row r="28">
          <cell r="B28" t="str">
            <v>BALDES PARA ELEVADOR ELECTRICO</v>
          </cell>
        </row>
        <row r="29">
          <cell r="B29" t="str">
            <v>BARRAS</v>
          </cell>
        </row>
        <row r="30">
          <cell r="B30" t="str">
            <v>BASE DE REPIRADOR</v>
          </cell>
        </row>
        <row r="31">
          <cell r="B31" t="str">
            <v>BENTOCRYL</v>
          </cell>
        </row>
        <row r="32">
          <cell r="B32" t="str">
            <v>BISAGRAS 3 Y 4"</v>
          </cell>
        </row>
        <row r="33">
          <cell r="B33" t="str">
            <v>BLOQUES 15X20X40</v>
          </cell>
        </row>
        <row r="34">
          <cell r="B34" t="str">
            <v>BOMBA DE SUCCION (MANGUERA)</v>
          </cell>
        </row>
        <row r="35">
          <cell r="B35" t="str">
            <v>BOQUILLA BOQUE REFORZADA PORCELANA</v>
          </cell>
        </row>
        <row r="36">
          <cell r="B36" t="str">
            <v>BOQUILLA DE PORCELANA</v>
          </cell>
        </row>
        <row r="37">
          <cell r="B37" t="str">
            <v>BOQUILLAS COLGANTE</v>
          </cell>
        </row>
        <row r="38">
          <cell r="B38" t="str">
            <v xml:space="preserve">BOTA AMARILLA </v>
          </cell>
        </row>
        <row r="39">
          <cell r="B39" t="str">
            <v>BOTAS AMARILLAS PUNTA ACERO</v>
          </cell>
        </row>
        <row r="40">
          <cell r="B40" t="str">
            <v>BOTAS DE CAUCHO NEGRAS VARIOS NUMEROS</v>
          </cell>
        </row>
        <row r="41">
          <cell r="B41" t="str">
            <v xml:space="preserve">BOTELLON DE AGUA </v>
          </cell>
        </row>
        <row r="42">
          <cell r="B42" t="str">
            <v>BRIBO APISONADOR RUBI (SAPO)</v>
          </cell>
        </row>
        <row r="43">
          <cell r="B43" t="str">
            <v>BROCHA # 4</v>
          </cell>
        </row>
        <row r="44">
          <cell r="B44" t="str">
            <v>BROCHA # 6</v>
          </cell>
        </row>
        <row r="45">
          <cell r="B45" t="str">
            <v>BROCHA #5</v>
          </cell>
        </row>
        <row r="46">
          <cell r="B46" t="str">
            <v>BUJIA DE VIBRADOR</v>
          </cell>
        </row>
        <row r="47">
          <cell r="B47" t="str">
            <v>CABLE GEMELO 18</v>
          </cell>
        </row>
        <row r="48">
          <cell r="B48" t="str">
            <v>CABLE GEMELO DE 12</v>
          </cell>
        </row>
        <row r="49">
          <cell r="B49" t="str">
            <v>CABLE GEMELO DE 14</v>
          </cell>
        </row>
        <row r="50">
          <cell r="B50" t="str">
            <v>CABO  FORTEX 1/2"</v>
          </cell>
        </row>
        <row r="51">
          <cell r="B51" t="str">
            <v>CABO DE FORTEX VERDE 8mm</v>
          </cell>
        </row>
        <row r="52">
          <cell r="B52" t="str">
            <v>CABO FORTEX  DE 3/8 (1P´´)</v>
          </cell>
        </row>
        <row r="53">
          <cell r="B53" t="str">
            <v>CABOS PARA PICOS</v>
          </cell>
        </row>
        <row r="54">
          <cell r="B54" t="str">
            <v>CADENA 1/2 1MT</v>
          </cell>
        </row>
        <row r="55">
          <cell r="B55" t="str">
            <v>CAJA DE HERRAMIENTAS</v>
          </cell>
        </row>
        <row r="56">
          <cell r="B56" t="str">
            <v>CAJETIN RECTANGULAR</v>
          </cell>
        </row>
        <row r="57">
          <cell r="B57" t="str">
            <v>CANDADO</v>
          </cell>
        </row>
        <row r="58">
          <cell r="B58" t="str">
            <v>CANECAS PLASTICAS</v>
          </cell>
        </row>
        <row r="59">
          <cell r="B59" t="str">
            <v>CARRETILLAS</v>
          </cell>
        </row>
        <row r="60">
          <cell r="B60" t="str">
            <v>CARTUCHOS DE RESPIRADOR</v>
          </cell>
        </row>
        <row r="61">
          <cell r="B61" t="str">
            <v>CASCOS VARIOS COLORES</v>
          </cell>
        </row>
        <row r="62">
          <cell r="B62" t="str">
            <v>CAUCHOS PARA TUBOS PVC 250mm</v>
          </cell>
        </row>
        <row r="63">
          <cell r="B63" t="str">
            <v>CAUCHOS PARA TUBOS PVC 300mm</v>
          </cell>
        </row>
        <row r="64">
          <cell r="B64" t="str">
            <v>CAUCHOS PARA TUBOS PVC 315mm</v>
          </cell>
        </row>
        <row r="65">
          <cell r="B65" t="str">
            <v>CAUCHOS PARA TUBOS PVC 400mm</v>
          </cell>
        </row>
        <row r="66">
          <cell r="B66" t="str">
            <v>CEMENTINA</v>
          </cell>
        </row>
        <row r="67">
          <cell r="B67" t="str">
            <v>CEMENTO</v>
          </cell>
        </row>
        <row r="68">
          <cell r="B68" t="str">
            <v>CEPILLO DE ACERO</v>
          </cell>
        </row>
        <row r="69">
          <cell r="B69" t="str">
            <v>CERCHAS METALICAS</v>
          </cell>
        </row>
        <row r="70">
          <cell r="B70" t="str">
            <v>CERRADURA DURAL LOCK</v>
          </cell>
        </row>
        <row r="71">
          <cell r="B71" t="str">
            <v>CHALECOS REFLECTIVOS</v>
          </cell>
        </row>
        <row r="72">
          <cell r="B72" t="str">
            <v>CHAPA</v>
          </cell>
        </row>
        <row r="73">
          <cell r="B73" t="str">
            <v>CILINDRO DE SACAR MUESTRAS CON VARILLA</v>
          </cell>
        </row>
        <row r="74">
          <cell r="B74" t="str">
            <v>CINTA ADHESIVA EMBALAJE 40 YARDAS</v>
          </cell>
        </row>
        <row r="75">
          <cell r="B75" t="str">
            <v xml:space="preserve">CINTA DE PELIGRO </v>
          </cell>
        </row>
        <row r="76">
          <cell r="B76" t="str">
            <v xml:space="preserve">CINTA METRICA </v>
          </cell>
        </row>
        <row r="77">
          <cell r="B77" t="str">
            <v xml:space="preserve">CINTA PVC </v>
          </cell>
        </row>
        <row r="78">
          <cell r="B78" t="str">
            <v xml:space="preserve">CINTURON DE SEGURIDAD </v>
          </cell>
        </row>
        <row r="79">
          <cell r="B79" t="str">
            <v>CLAVO DE ACERO DE  1 1/2"</v>
          </cell>
        </row>
        <row r="80">
          <cell r="B80" t="str">
            <v>CLAVO DE ACERO DE 1"</v>
          </cell>
        </row>
        <row r="81">
          <cell r="B81" t="str">
            <v>CLAVO DE ACERO DE 2 1/2"</v>
          </cell>
        </row>
        <row r="82">
          <cell r="B82" t="str">
            <v>CLAVO DE ACERO DE 2"</v>
          </cell>
        </row>
        <row r="83">
          <cell r="B83" t="str">
            <v>CLAVO DE ACERO DE 3"</v>
          </cell>
        </row>
        <row r="84">
          <cell r="B84" t="str">
            <v>CLAVO GALZANIZADO DE 2 1/2"</v>
          </cell>
        </row>
        <row r="85">
          <cell r="B85" t="str">
            <v>CLAVO GALZANIZADO DE 3"</v>
          </cell>
        </row>
        <row r="86">
          <cell r="B86" t="str">
            <v>CLAVOS GALVANIZADO DE 1"</v>
          </cell>
        </row>
        <row r="87">
          <cell r="B87" t="str">
            <v>CLAVOS GALVANIZADO DE 2"</v>
          </cell>
        </row>
        <row r="88">
          <cell r="B88" t="str">
            <v>CODAL DE ALUMINIO (220X8)</v>
          </cell>
        </row>
        <row r="89">
          <cell r="B89" t="str">
            <v>CODO DE 1/2 PVC</v>
          </cell>
        </row>
        <row r="90">
          <cell r="B90" t="str">
            <v>CODOS 45 X 110mm</v>
          </cell>
        </row>
        <row r="91">
          <cell r="B91" t="str">
            <v>CODOS 90 X 110mm</v>
          </cell>
        </row>
        <row r="92">
          <cell r="B92" t="str">
            <v>CODOS PVC 4"</v>
          </cell>
        </row>
        <row r="93">
          <cell r="B93" t="str">
            <v>CODOS PVC CODRRUGADOS</v>
          </cell>
        </row>
        <row r="94">
          <cell r="B94" t="str">
            <v>CODOS PVC DESAGUE X 90 200mm</v>
          </cell>
        </row>
        <row r="95">
          <cell r="B95" t="str">
            <v>COMBOS DE 4 LIBRAS</v>
          </cell>
        </row>
        <row r="96">
          <cell r="B96" t="str">
            <v>CONCRETERA ALQUILADA SERIE B17-95</v>
          </cell>
        </row>
        <row r="97">
          <cell r="B97" t="str">
            <v>CORREAS DE ARNES</v>
          </cell>
        </row>
        <row r="98">
          <cell r="B98" t="str">
            <v>CORTADORA DE ASFALTO 5501</v>
          </cell>
        </row>
        <row r="99">
          <cell r="B99" t="str">
            <v>CRUCES PARA ANDAMIOS</v>
          </cell>
        </row>
        <row r="100">
          <cell r="B100" t="str">
            <v>CUARTONES 6 X 6</v>
          </cell>
        </row>
        <row r="101">
          <cell r="B101" t="str">
            <v>CUARTONES DE 6X4</v>
          </cell>
        </row>
        <row r="102">
          <cell r="B102" t="str">
            <v>CUARTONES DE 7X7 X 2,4</v>
          </cell>
        </row>
        <row r="103">
          <cell r="B103" t="str">
            <v>DADO 10mm</v>
          </cell>
        </row>
        <row r="104">
          <cell r="B104" t="str">
            <v>DADO 11mm</v>
          </cell>
        </row>
        <row r="105">
          <cell r="B105" t="str">
            <v>DADO 13mm</v>
          </cell>
        </row>
        <row r="106">
          <cell r="B106" t="str">
            <v>DADO 14mm</v>
          </cell>
        </row>
        <row r="107">
          <cell r="B107" t="str">
            <v>DADO 15mm</v>
          </cell>
        </row>
        <row r="108">
          <cell r="B108" t="str">
            <v>DADO 16mm</v>
          </cell>
        </row>
        <row r="109">
          <cell r="B109" t="str">
            <v>DADO 19mm</v>
          </cell>
        </row>
        <row r="110">
          <cell r="B110" t="str">
            <v>DADO 20mm</v>
          </cell>
        </row>
        <row r="111">
          <cell r="B111" t="str">
            <v>DESARMADOR ESTRELLA</v>
          </cell>
        </row>
        <row r="112">
          <cell r="B112" t="str">
            <v>DESARMADOR PLANO</v>
          </cell>
        </row>
        <row r="113">
          <cell r="B113" t="str">
            <v>DESOXIDANTE DE METAL</v>
          </cell>
        </row>
        <row r="114">
          <cell r="B114" t="str">
            <v>DIESEL</v>
          </cell>
        </row>
        <row r="115">
          <cell r="B115" t="str">
            <v>DISCO 7" PARA MADERA BELLOTA</v>
          </cell>
        </row>
        <row r="116">
          <cell r="B116" t="str">
            <v>DISCO DE CORTE DE METAL 7"</v>
          </cell>
        </row>
        <row r="117">
          <cell r="B117" t="str">
            <v>DISCO DE CORTE DE METAL 9"</v>
          </cell>
        </row>
        <row r="118">
          <cell r="B118" t="str">
            <v>DISCO DE CORTE DENTADO 9¨</v>
          </cell>
        </row>
        <row r="119">
          <cell r="B119" t="str">
            <v>DISCO DE DESVASTE DE CONCRETO</v>
          </cell>
        </row>
        <row r="120">
          <cell r="B120" t="str">
            <v>DISCO DE DIAMANTE</v>
          </cell>
        </row>
        <row r="121">
          <cell r="B121" t="str">
            <v>DISPENSADOR DE AGUA</v>
          </cell>
        </row>
        <row r="122">
          <cell r="B122" t="str">
            <v>EJE DE TIRO CON 2 LLANTAS</v>
          </cell>
        </row>
        <row r="123">
          <cell r="B123" t="str">
            <v>ELECTRODOS 66/11 DE 1/8</v>
          </cell>
        </row>
        <row r="124">
          <cell r="B124" t="str">
            <v xml:space="preserve">ELEVADOR  CON BALDE COMPLETO </v>
          </cell>
        </row>
        <row r="125">
          <cell r="B125" t="str">
            <v>EMPAQUE DE CAUCHO PARA TUBO PVC 160mm</v>
          </cell>
        </row>
        <row r="126">
          <cell r="B126" t="str">
            <v>ENCHUFE</v>
          </cell>
        </row>
        <row r="127">
          <cell r="B127" t="str">
            <v>ENCHUFES INDUSTRIALES NEGROS</v>
          </cell>
        </row>
        <row r="128">
          <cell r="B128" t="str">
            <v>ENCOFRADO CIRCULAR METÁLICO</v>
          </cell>
        </row>
        <row r="129">
          <cell r="B129" t="str">
            <v>ESCOBAS PLASTICAS</v>
          </cell>
        </row>
        <row r="130">
          <cell r="B130" t="str">
            <v>ESMALTE AZUL COLONIAL</v>
          </cell>
        </row>
        <row r="131">
          <cell r="B131" t="str">
            <v>ESPATULAS</v>
          </cell>
        </row>
        <row r="132">
          <cell r="B132" t="str">
            <v>ESPONJA DE 1 PLAZA</v>
          </cell>
        </row>
        <row r="133">
          <cell r="B133" t="str">
            <v>EXTENCION</v>
          </cell>
        </row>
        <row r="134">
          <cell r="B134" t="str">
            <v>EXTINTOR DE 10LB</v>
          </cell>
        </row>
        <row r="135">
          <cell r="B135" t="str">
            <v>FLEXSOMETRO 5MTS</v>
          </cell>
        </row>
        <row r="136">
          <cell r="B136" t="str">
            <v>FOCO 100 W SILVALUX</v>
          </cell>
        </row>
        <row r="137">
          <cell r="B137" t="str">
            <v xml:space="preserve">FOCO AHORRADOR 21W </v>
          </cell>
        </row>
        <row r="138">
          <cell r="B138" t="str">
            <v>FOCO LINTERNA</v>
          </cell>
        </row>
        <row r="139">
          <cell r="B139" t="str">
            <v>FRANELA ROJA</v>
          </cell>
        </row>
        <row r="140">
          <cell r="B140" t="str">
            <v>FUNDAS DE BASURA</v>
          </cell>
        </row>
        <row r="141">
          <cell r="B141" t="str">
            <v>GAFAS PROTECTOR</v>
          </cell>
        </row>
        <row r="142">
          <cell r="B142" t="str">
            <v>GASOLINA</v>
          </cell>
        </row>
        <row r="143">
          <cell r="B143" t="str">
            <v>GATAS METALICAS</v>
          </cell>
        </row>
        <row r="144">
          <cell r="B144" t="str">
            <v>GEOTEXTIL NEGRO</v>
          </cell>
        </row>
        <row r="145">
          <cell r="B145" t="str">
            <v>GRASA</v>
          </cell>
        </row>
        <row r="146">
          <cell r="B146" t="str">
            <v>GUAIPE</v>
          </cell>
        </row>
        <row r="147">
          <cell r="B147" t="str">
            <v>GUANTE DE PUPINES</v>
          </cell>
        </row>
        <row r="148">
          <cell r="B148" t="str">
            <v>GUANTES DE CAUCHO</v>
          </cell>
        </row>
        <row r="149">
          <cell r="B149" t="str">
            <v>GUANTES DE CUERO</v>
          </cell>
        </row>
        <row r="150">
          <cell r="B150" t="str">
            <v>HOJAS DE ETERNIT 2,40 X 1,10</v>
          </cell>
        </row>
        <row r="151">
          <cell r="B151" t="str">
            <v>INTERRUPTOR</v>
          </cell>
        </row>
        <row r="152">
          <cell r="B152" t="str">
            <v xml:space="preserve">KALIPEGA </v>
          </cell>
        </row>
        <row r="153">
          <cell r="B153" t="str">
            <v>LIANA</v>
          </cell>
        </row>
        <row r="154">
          <cell r="B154" t="str">
            <v>LIGAS</v>
          </cell>
        </row>
        <row r="155">
          <cell r="B155" t="str">
            <v>LINTERNA</v>
          </cell>
        </row>
        <row r="156">
          <cell r="B156" t="str">
            <v>LLAVE DE MANGUERA</v>
          </cell>
        </row>
        <row r="157">
          <cell r="B157" t="str">
            <v>LLAVE DE PASO</v>
          </cell>
        </row>
        <row r="158">
          <cell r="B158" t="str">
            <v>LLAVE DE PICO 300MM</v>
          </cell>
        </row>
        <row r="159">
          <cell r="B159" t="str">
            <v>LLAVE MIXTA 10</v>
          </cell>
        </row>
        <row r="160">
          <cell r="B160" t="str">
            <v>LLAVE MIXTA 11</v>
          </cell>
        </row>
        <row r="161">
          <cell r="B161" t="str">
            <v>LLAVE MIXTA 12</v>
          </cell>
        </row>
        <row r="162">
          <cell r="B162" t="str">
            <v>LLAVE MIXTA DE 13mm</v>
          </cell>
        </row>
        <row r="163">
          <cell r="B163" t="str">
            <v>LLAVE MIXTA DE 14mm</v>
          </cell>
        </row>
        <row r="164">
          <cell r="B164" t="str">
            <v>LLAVE MIXTA DE 15mm</v>
          </cell>
        </row>
        <row r="165">
          <cell r="B165" t="str">
            <v>LLAVE MIXTA DE 16mm</v>
          </cell>
        </row>
        <row r="166">
          <cell r="B166" t="str">
            <v>LLAVE MIXTA DE 17mm</v>
          </cell>
        </row>
        <row r="167">
          <cell r="B167" t="str">
            <v>LLAVE MIXTA DE 18mm</v>
          </cell>
        </row>
        <row r="168">
          <cell r="B168" t="str">
            <v>LLAVE MIXTA DE 6mm</v>
          </cell>
        </row>
        <row r="169">
          <cell r="B169" t="str">
            <v>LLAVE MIXTA DE 7mm</v>
          </cell>
        </row>
        <row r="170">
          <cell r="B170" t="str">
            <v>LLAVE MIXTA DE 8mm</v>
          </cell>
        </row>
        <row r="171">
          <cell r="B171" t="str">
            <v>LLAVE MIXTA DE 9mm</v>
          </cell>
        </row>
        <row r="172">
          <cell r="B172" t="str">
            <v>LLAVE STANLEY</v>
          </cell>
        </row>
        <row r="173">
          <cell r="B173" t="str">
            <v>LLAVES EXAGONALES JUEGO</v>
          </cell>
        </row>
        <row r="174">
          <cell r="B174" t="str">
            <v>LUSTRE VARIAS NUMERACIONES</v>
          </cell>
        </row>
        <row r="175">
          <cell r="B175" t="str">
            <v>MACHETES</v>
          </cell>
        </row>
        <row r="176">
          <cell r="B176" t="str">
            <v xml:space="preserve">MALLA 1X1 </v>
          </cell>
        </row>
        <row r="177">
          <cell r="B177" t="str">
            <v xml:space="preserve">MALLA ELECTROSOLDADA ARMEX5,0MM-15X15 </v>
          </cell>
        </row>
        <row r="178">
          <cell r="B178" t="str">
            <v>MALLA PARA GAVIONES</v>
          </cell>
        </row>
        <row r="179">
          <cell r="B179" t="str">
            <v>MALLAS ELECTROSOLDADAS 2.4X6</v>
          </cell>
        </row>
        <row r="180">
          <cell r="B180" t="str">
            <v>MANGO DE PICO</v>
          </cell>
        </row>
        <row r="181">
          <cell r="B181" t="str">
            <v>MANGOS DE PICOS (USADOS)</v>
          </cell>
        </row>
        <row r="182">
          <cell r="B182" t="str">
            <v>MANGUERA  DE VIBRADOR</v>
          </cell>
        </row>
        <row r="183">
          <cell r="B183" t="str">
            <v>MANGUERA CON PISTON Y MANOMETRO</v>
          </cell>
        </row>
        <row r="184">
          <cell r="B184" t="str">
            <v>MANGUERA DE PRESION</v>
          </cell>
        </row>
        <row r="185">
          <cell r="B185" t="str">
            <v>MANGUERA DE SUCCION</v>
          </cell>
        </row>
        <row r="186">
          <cell r="B186" t="str">
            <v>MANGUERA JARDIN</v>
          </cell>
        </row>
        <row r="187">
          <cell r="B187" t="str">
            <v>MANGUERA NEGRA PARA LUZ</v>
          </cell>
        </row>
        <row r="188">
          <cell r="B188" t="str">
            <v>MANGUERA TRANSPARENTE</v>
          </cell>
        </row>
        <row r="189">
          <cell r="B189" t="str">
            <v>MANGURA DE AGUA USADA</v>
          </cell>
        </row>
        <row r="190">
          <cell r="B190" t="str">
            <v>MARCOS DE PUERTAS DE MADERA</v>
          </cell>
        </row>
        <row r="191">
          <cell r="B191" t="str">
            <v>MARTILLO NEUMATICO BOSCH</v>
          </cell>
        </row>
        <row r="192">
          <cell r="B192" t="str">
            <v>MASCARILLAS</v>
          </cell>
        </row>
        <row r="193">
          <cell r="B193" t="str">
            <v>MASILLA EPOXICA</v>
          </cell>
        </row>
        <row r="194">
          <cell r="B194" t="str">
            <v>MOLDE DE POZO DE 1/2"</v>
          </cell>
        </row>
        <row r="195">
          <cell r="B195" t="str">
            <v>MOTOR 5507 ROBIN</v>
          </cell>
        </row>
        <row r="196">
          <cell r="B196" t="str">
            <v>MOTOR S/C ROBIN</v>
          </cell>
        </row>
        <row r="197">
          <cell r="B197" t="str">
            <v>MOTOR VIBRADOR</v>
          </cell>
        </row>
        <row r="198">
          <cell r="B198" t="str">
            <v>MOTOR VIBRADOR 7.0 EX21</v>
          </cell>
        </row>
        <row r="199">
          <cell r="B199" t="str">
            <v>NEPLOS DE 1/2 PVC</v>
          </cell>
        </row>
        <row r="200">
          <cell r="B200" t="str">
            <v>OREJERA INDUSTRIAL</v>
          </cell>
        </row>
        <row r="201">
          <cell r="B201" t="str">
            <v>PALAS CUADRADAS</v>
          </cell>
        </row>
        <row r="202">
          <cell r="B202" t="str">
            <v>PALAS CUADRADAS USADAS</v>
          </cell>
        </row>
        <row r="203">
          <cell r="B203" t="str">
            <v>PALAS REDONDAS</v>
          </cell>
        </row>
        <row r="204">
          <cell r="B204" t="str">
            <v>PALAS REDONDAS USADAS</v>
          </cell>
        </row>
        <row r="205">
          <cell r="B205" t="str">
            <v>PALAS VIEJAS</v>
          </cell>
        </row>
        <row r="206">
          <cell r="B206" t="str">
            <v>PALETS DE MADERA</v>
          </cell>
        </row>
        <row r="207">
          <cell r="B207" t="str">
            <v>PARIGUELAS</v>
          </cell>
        </row>
        <row r="208">
          <cell r="B208" t="str">
            <v>PEDAZOS DE CERCHAS METÁLICAS</v>
          </cell>
        </row>
        <row r="209">
          <cell r="B209" t="str">
            <v>PEGA TUBO BLANCA RIVAL</v>
          </cell>
        </row>
        <row r="210">
          <cell r="B210" t="str">
            <v xml:space="preserve">PERFILES 100MM X 50 X 6MM </v>
          </cell>
        </row>
        <row r="211">
          <cell r="B211" t="str">
            <v>PERFILES 50MM X 6MM (2X1/4)¨</v>
          </cell>
        </row>
        <row r="212">
          <cell r="B212" t="str">
            <v>PERFILES METALICOS 3MTS X 6CMS</v>
          </cell>
        </row>
        <row r="213">
          <cell r="B213" t="str">
            <v>PERFILES METALICOS 6X10MTS</v>
          </cell>
        </row>
        <row r="214">
          <cell r="B214" t="str">
            <v>PERMATEX NEGRO</v>
          </cell>
        </row>
        <row r="215">
          <cell r="B215" t="str">
            <v>PERNOS DE TUERCA DE 1/2</v>
          </cell>
        </row>
        <row r="216">
          <cell r="B216" t="str">
            <v>PICOS NUEVOS</v>
          </cell>
        </row>
        <row r="217">
          <cell r="B217" t="str">
            <v>PICOS USADOS</v>
          </cell>
        </row>
        <row r="218">
          <cell r="B218" t="str">
            <v>PIEDRA DE AFILAR</v>
          </cell>
        </row>
        <row r="219">
          <cell r="B219" t="str">
            <v>PIEZAS PARA ENCOFRADO DE POZO 1M - 1,40 M</v>
          </cell>
        </row>
        <row r="220">
          <cell r="B220" t="str">
            <v>PILAS</v>
          </cell>
        </row>
        <row r="221">
          <cell r="B221" t="str">
            <v>PINGOS  O PUNTALES 7M</v>
          </cell>
        </row>
        <row r="222">
          <cell r="B222" t="str">
            <v>PINGOS O PUNTALES  4M</v>
          </cell>
        </row>
        <row r="223">
          <cell r="B223" t="str">
            <v>PINGOS O PUNTALES 2,50M</v>
          </cell>
        </row>
        <row r="224">
          <cell r="B224" t="str">
            <v>PINGOS O PUNTALES 3M</v>
          </cell>
        </row>
        <row r="225">
          <cell r="B225" t="str">
            <v>PINGOS O PUNTALES 5M</v>
          </cell>
        </row>
        <row r="226">
          <cell r="B226" t="str">
            <v>PINGOS O PUNTALES 6M</v>
          </cell>
        </row>
        <row r="227">
          <cell r="B227" t="str">
            <v>PINTURA ANTICORROCIVA NEGRA</v>
          </cell>
        </row>
        <row r="228">
          <cell r="B228" t="str">
            <v>PINTURA ESMALTE TAN440</v>
          </cell>
        </row>
        <row r="229">
          <cell r="B229" t="str">
            <v>PINZA</v>
          </cell>
        </row>
        <row r="230">
          <cell r="B230" t="str">
            <v>PIOLA</v>
          </cell>
        </row>
        <row r="231">
          <cell r="B231" t="str">
            <v>PIOLA AZUL</v>
          </cell>
        </row>
        <row r="232">
          <cell r="B232" t="str">
            <v>PITON CON ACOPLE</v>
          </cell>
        </row>
        <row r="233">
          <cell r="B233" t="str">
            <v>PITON DE 1/2</v>
          </cell>
        </row>
        <row r="234">
          <cell r="B234" t="str">
            <v>PLAFON ES DE CERAMICA</v>
          </cell>
        </row>
        <row r="235">
          <cell r="B235" t="str">
            <v>PLANCHAS DE ETERNIT</v>
          </cell>
        </row>
        <row r="236">
          <cell r="B236" t="str">
            <v>PLANCHAS DE ZINC</v>
          </cell>
        </row>
        <row r="237">
          <cell r="B237" t="str">
            <v>PLASTICO DE 1.50 NEGRO</v>
          </cell>
        </row>
        <row r="238">
          <cell r="B238" t="str">
            <v>PLAYO</v>
          </cell>
        </row>
        <row r="239">
          <cell r="B239" t="str">
            <v xml:space="preserve">PLYWOOD TRIPLEX </v>
          </cell>
        </row>
        <row r="240">
          <cell r="B240" t="str">
            <v>POLISOMBRA BLANCA</v>
          </cell>
        </row>
        <row r="241">
          <cell r="B241" t="str">
            <v>PONCHOS DE LLUVIA</v>
          </cell>
        </row>
        <row r="242">
          <cell r="B242" t="str">
            <v xml:space="preserve">PROT AUD 9080 GRIS TIPO COPA/ CORDON CAJA </v>
          </cell>
        </row>
        <row r="243">
          <cell r="B243" t="str">
            <v>PUERTAS CON MARCO</v>
          </cell>
        </row>
        <row r="244">
          <cell r="B244" t="str">
            <v>PULIDORA PERLE ROJA</v>
          </cell>
        </row>
        <row r="245">
          <cell r="B245" t="str">
            <v>PUNTAS</v>
          </cell>
        </row>
        <row r="246">
          <cell r="B246" t="str">
            <v>RACHET 1/2"</v>
          </cell>
        </row>
        <row r="247">
          <cell r="B247" t="str">
            <v>RASQUETEADORES</v>
          </cell>
        </row>
        <row r="248">
          <cell r="B248" t="str">
            <v>REFLECTORES</v>
          </cell>
        </row>
        <row r="249">
          <cell r="B249" t="str">
            <v>REJAS DE HF</v>
          </cell>
        </row>
        <row r="250">
          <cell r="B250" t="str">
            <v>RESINA EN POLVO PARA PVC</v>
          </cell>
        </row>
        <row r="251">
          <cell r="B251" t="str">
            <v>RESIPLAST</v>
          </cell>
        </row>
        <row r="252">
          <cell r="B252" t="str">
            <v>RIELES DE EUCALIPTO</v>
          </cell>
        </row>
        <row r="253">
          <cell r="B253" t="str">
            <v>RODILLO DE ESPONJA</v>
          </cell>
        </row>
        <row r="254">
          <cell r="B254" t="str">
            <v>ROTULO DE 1,20 X 0,60</v>
          </cell>
        </row>
        <row r="255">
          <cell r="B255" t="str">
            <v>ROTULO DE 2,4 X 4,8</v>
          </cell>
        </row>
        <row r="256">
          <cell r="B256" t="str">
            <v>ROTULO DE SEÑALIZACION</v>
          </cell>
        </row>
        <row r="257">
          <cell r="B257" t="str">
            <v>ROTULOS DE 1,20 X 2,40</v>
          </cell>
        </row>
        <row r="258">
          <cell r="B258" t="str">
            <v>SACOS DE YUTE VACIOS</v>
          </cell>
        </row>
        <row r="259">
          <cell r="B259" t="str">
            <v>SAPO COMPACTADOR</v>
          </cell>
        </row>
        <row r="260">
          <cell r="B260" t="str">
            <v>SIERRA MANUAL SANFLEX 18 GRUESA</v>
          </cell>
        </row>
        <row r="261">
          <cell r="B261" t="str">
            <v>SIERRA MANUAL SANFLEX 24 FINA</v>
          </cell>
        </row>
        <row r="262">
          <cell r="B262" t="str">
            <v>SIERRA SANFLEX FINA Y GRUESA</v>
          </cell>
        </row>
        <row r="263">
          <cell r="B263" t="str">
            <v>SIKADUR PRIMER 32</v>
          </cell>
        </row>
        <row r="264">
          <cell r="B264" t="str">
            <v>SIKATOP 77 4KG</v>
          </cell>
        </row>
        <row r="265">
          <cell r="B265" t="str">
            <v>SILLAS "Y" DE 250mm</v>
          </cell>
        </row>
        <row r="266">
          <cell r="B266" t="str">
            <v>SILLAS "Y" DE 300mm</v>
          </cell>
        </row>
        <row r="267">
          <cell r="B267" t="str">
            <v>SOGA VERDE</v>
          </cell>
        </row>
        <row r="268">
          <cell r="B268" t="str">
            <v>SOLDADORA 225</v>
          </cell>
        </row>
        <row r="269">
          <cell r="B269" t="str">
            <v xml:space="preserve">SOPORTE DE BOTELLON DE AGUA </v>
          </cell>
        </row>
        <row r="270">
          <cell r="B270" t="str">
            <v>SPRAY FLORESENTE</v>
          </cell>
        </row>
        <row r="271">
          <cell r="B271" t="str">
            <v>TABLAS DE MONTE</v>
          </cell>
        </row>
        <row r="272">
          <cell r="B272" t="str">
            <v>TABLERO TRIPLEX DE 0,25X2MT</v>
          </cell>
        </row>
        <row r="273">
          <cell r="B273" t="str">
            <v>TABLERO TRIPLEX DE 0,36X2MT</v>
          </cell>
        </row>
        <row r="274">
          <cell r="B274" t="str">
            <v>TABLEROS DE MADERA 1,20 X 0,60</v>
          </cell>
        </row>
        <row r="275">
          <cell r="B275" t="str">
            <v>TABLEROS DE MEDERA 2,40 X 0,40</v>
          </cell>
        </row>
        <row r="276">
          <cell r="B276" t="str">
            <v xml:space="preserve">TABLEROS DE METAL </v>
          </cell>
        </row>
        <row r="277">
          <cell r="B277" t="str">
            <v>TABLEROS DE METAL 1,20 X 0,60</v>
          </cell>
        </row>
        <row r="278">
          <cell r="B278" t="str">
            <v>TABLEROS DE METAL 2,40 X 0,40</v>
          </cell>
        </row>
        <row r="279">
          <cell r="B279" t="str">
            <v>TABLEROS DE METAL 2,40 X 0,50</v>
          </cell>
        </row>
        <row r="280">
          <cell r="B280" t="str">
            <v>TABLEROS DE METAL 2,40 X 0,60</v>
          </cell>
        </row>
        <row r="281">
          <cell r="B281" t="str">
            <v>TABLEROS DE METAL DE 1,20X2,4</v>
          </cell>
        </row>
        <row r="282">
          <cell r="B282" t="str">
            <v>TABLEROS DE TOOL 2,25 X 1,50</v>
          </cell>
        </row>
        <row r="283">
          <cell r="B283" t="str">
            <v>TABLEROS METALICOS DE 0,6X2,4</v>
          </cell>
        </row>
        <row r="284">
          <cell r="B284" t="str">
            <v>TABLONES DE COPAL</v>
          </cell>
        </row>
        <row r="285">
          <cell r="B285" t="str">
            <v>TABLONES RUSTICOS USADOS</v>
          </cell>
        </row>
        <row r="286">
          <cell r="B286" t="str">
            <v xml:space="preserve">TABREROS DE SEÑALIZACION DE 1,20X 60 </v>
          </cell>
        </row>
        <row r="287">
          <cell r="B287" t="str">
            <v>TAIPE</v>
          </cell>
        </row>
        <row r="288">
          <cell r="B288" t="str">
            <v>TALADRO BOSCH</v>
          </cell>
        </row>
        <row r="289">
          <cell r="B289" t="str">
            <v>TALADRO CON PUNTA</v>
          </cell>
        </row>
        <row r="290">
          <cell r="B290" t="str">
            <v>TANQUE DE COMBUSTIBLE DIESEL DE 50 GALONES</v>
          </cell>
        </row>
        <row r="291">
          <cell r="B291" t="str">
            <v>TANQUE DE GAS</v>
          </cell>
        </row>
        <row r="292">
          <cell r="B292" t="str">
            <v>TANQUE DE OXIGENO</v>
          </cell>
        </row>
        <row r="293">
          <cell r="B293" t="str">
            <v>TANQUES DE 55 GALONES VACIOS</v>
          </cell>
        </row>
        <row r="294">
          <cell r="B294" t="str">
            <v>TAPA DE CAJETIN</v>
          </cell>
        </row>
        <row r="295">
          <cell r="B295" t="str">
            <v>TAPAS DE HF PARA ALCANTARILLADO</v>
          </cell>
        </row>
        <row r="296">
          <cell r="B296" t="str">
            <v>TAPONES PARA OIDOS</v>
          </cell>
        </row>
        <row r="297">
          <cell r="B297" t="str">
            <v>TARRAJA</v>
          </cell>
        </row>
        <row r="298">
          <cell r="B298" t="str">
            <v>TARRO DE GRASA</v>
          </cell>
        </row>
        <row r="299">
          <cell r="B299" t="str">
            <v xml:space="preserve">TELA ADITIVA BLANCA </v>
          </cell>
        </row>
        <row r="300">
          <cell r="B300" t="str">
            <v>TELA VERDE ADITIVA 2.1 X 150M</v>
          </cell>
        </row>
        <row r="301">
          <cell r="B301" t="str">
            <v>THIÑER</v>
          </cell>
        </row>
        <row r="302">
          <cell r="B302" t="str">
            <v>TIRAS DE MADERA O CUARTONES 6X4</v>
          </cell>
        </row>
        <row r="303">
          <cell r="B303" t="str">
            <v>TOALLAS PICOLINA</v>
          </cell>
        </row>
        <row r="304">
          <cell r="B304" t="str">
            <v>TOMACORRIENTE</v>
          </cell>
        </row>
        <row r="305">
          <cell r="B305" t="str">
            <v>TRIPLEX DE 12 LINEAS  (2,44 M X 1,22M)</v>
          </cell>
        </row>
        <row r="306">
          <cell r="B306" t="str">
            <v>TRIPLEX DE 12 LINEAS  (2,44 M X 1,22M) (USADOS)</v>
          </cell>
        </row>
        <row r="307">
          <cell r="B307" t="str">
            <v xml:space="preserve">TRIPLEX DE 15 LINEAS  </v>
          </cell>
        </row>
        <row r="308">
          <cell r="B308" t="str">
            <v>TRIPLEX DE 18 LINEAS</v>
          </cell>
        </row>
        <row r="309">
          <cell r="B309" t="str">
            <v>TRIPLEX DE 9 LINEAS</v>
          </cell>
        </row>
        <row r="310">
          <cell r="B310" t="str">
            <v>TUBERIA DE ACERO 0,52 X 5M X 9MM</v>
          </cell>
        </row>
        <row r="311">
          <cell r="B311" t="str">
            <v>TUBERIA DE ACERO 18¨ X 1.9OMTS</v>
          </cell>
        </row>
        <row r="312">
          <cell r="B312" t="str">
            <v>TUBERIA DE ACERO 18¨ X 5MTS</v>
          </cell>
        </row>
        <row r="313">
          <cell r="B313" t="str">
            <v>TUBERIA DE ACERO 18¨ X 6MTS</v>
          </cell>
        </row>
        <row r="314">
          <cell r="B314" t="str">
            <v>TUBO CONDUIT 1"</v>
          </cell>
        </row>
        <row r="315">
          <cell r="B315" t="str">
            <v>TUBO DE ACERO 20" X 5MTS</v>
          </cell>
        </row>
        <row r="316">
          <cell r="B316" t="str">
            <v>TUBO DE PVC DE 1/2 X 6MTS</v>
          </cell>
        </row>
        <row r="317">
          <cell r="B317" t="str">
            <v>TUBO DE VENTILACION  DE 110mm</v>
          </cell>
        </row>
        <row r="318">
          <cell r="B318" t="str">
            <v>TUBO DESAGUE REFORZADO 110mm</v>
          </cell>
        </row>
        <row r="319">
          <cell r="B319" t="str">
            <v>TUBO PVC 4"</v>
          </cell>
        </row>
        <row r="320">
          <cell r="B320" t="str">
            <v xml:space="preserve">TUBO PVC CORRUGADO DE 700 </v>
          </cell>
        </row>
        <row r="321">
          <cell r="B321" t="str">
            <v>TUBO PVC DESAGUE REFROZADOS 110mm</v>
          </cell>
        </row>
        <row r="322">
          <cell r="B322" t="str">
            <v>TUBO PVC DESAGUE REFROZADOS 200mm</v>
          </cell>
        </row>
        <row r="323">
          <cell r="B323" t="str">
            <v>TUBO PVC LISO 3 MTS</v>
          </cell>
        </row>
        <row r="324">
          <cell r="B324" t="str">
            <v>TUBO PVC LIZO REFORZADO 160mm</v>
          </cell>
        </row>
        <row r="325">
          <cell r="B325" t="str">
            <v>TUBO PVC PLOMO REFORSADO DE 300MM X 6MTS</v>
          </cell>
        </row>
        <row r="326">
          <cell r="B326" t="str">
            <v>TUBO RIVAL CORRUGADO DE 160MM X 6 MT</v>
          </cell>
        </row>
        <row r="327">
          <cell r="B327" t="str">
            <v>TUBO RIVAL CORRUGADO DE 250MM X 6MTS</v>
          </cell>
        </row>
        <row r="328">
          <cell r="B328" t="str">
            <v>TUBO RIVAL CORRUGADO DE 300MM X 6MTS</v>
          </cell>
        </row>
        <row r="329">
          <cell r="B329" t="str">
            <v>TUBO RIVAL CORRUGADO DE 315MM X 6MTS</v>
          </cell>
        </row>
        <row r="330">
          <cell r="B330" t="str">
            <v>TUBO RIVAL CORRUGADO DE 350MM X 6MTS</v>
          </cell>
        </row>
        <row r="331">
          <cell r="B331" t="str">
            <v>TUBO RIVAL CORRUGADO DE 400MM X 6MTS</v>
          </cell>
        </row>
        <row r="332">
          <cell r="B332" t="str">
            <v>TUBO RIVAL CORRUGADO DE 450MM X 6MTS</v>
          </cell>
        </row>
        <row r="333">
          <cell r="B333" t="str">
            <v>TUBO RIVAL CORRUGADO DE 500MM X 6MTS</v>
          </cell>
        </row>
        <row r="334">
          <cell r="B334" t="str">
            <v>TUBO RIVAL CORRUGADO DE 600MM X 6MTS</v>
          </cell>
        </row>
        <row r="335">
          <cell r="B335" t="str">
            <v>TUBOS DE 1 X 3 M</v>
          </cell>
        </row>
        <row r="336">
          <cell r="B336" t="str">
            <v>UNION FLEX DE 1/2</v>
          </cell>
        </row>
        <row r="337">
          <cell r="B337" t="str">
            <v>UNIONES DE 1/2 PVC</v>
          </cell>
        </row>
        <row r="338">
          <cell r="B338" t="str">
            <v>UNIVERSAL 1/2</v>
          </cell>
        </row>
        <row r="339">
          <cell r="B339" t="str">
            <v>VARILLA 10MM</v>
          </cell>
        </row>
        <row r="340">
          <cell r="B340" t="str">
            <v>VARILLA 12MM</v>
          </cell>
        </row>
        <row r="341">
          <cell r="B341" t="str">
            <v>VARILLA 14MM</v>
          </cell>
        </row>
        <row r="342">
          <cell r="B342" t="str">
            <v>VARILLA 16MM</v>
          </cell>
        </row>
        <row r="343">
          <cell r="B343" t="str">
            <v>VARILLA 18MM</v>
          </cell>
        </row>
        <row r="344">
          <cell r="B344" t="str">
            <v>VARILLA 18mm RETAZOS</v>
          </cell>
        </row>
        <row r="345">
          <cell r="B345" t="str">
            <v>VARILLA 20MM</v>
          </cell>
        </row>
        <row r="346">
          <cell r="B346" t="str">
            <v>VARILLA 22MM</v>
          </cell>
        </row>
        <row r="347">
          <cell r="B347" t="str">
            <v>VARILLA 22mm RETAZOS</v>
          </cell>
        </row>
        <row r="348">
          <cell r="B348" t="str">
            <v>VARILLA 25MM</v>
          </cell>
        </row>
        <row r="349">
          <cell r="B349" t="str">
            <v>VARILLA 25mm RETAZOS</v>
          </cell>
        </row>
        <row r="350">
          <cell r="B350" t="str">
            <v>VARILLA 8MM</v>
          </cell>
        </row>
        <row r="351">
          <cell r="B351" t="str">
            <v>VARILLA DE 25mm RETAZOS</v>
          </cell>
        </row>
        <row r="352">
          <cell r="B352" t="str">
            <v>VIBRADOR</v>
          </cell>
        </row>
        <row r="353">
          <cell r="B353" t="str">
            <v>VIBRADOR RUBI 7,0 X 21 ALQUILADO</v>
          </cell>
        </row>
        <row r="354">
          <cell r="B354" t="str">
            <v>VIGAS METALICAS</v>
          </cell>
        </row>
        <row r="355">
          <cell r="B355" t="str">
            <v xml:space="preserve">ZAPAPICOS </v>
          </cell>
        </row>
        <row r="356">
          <cell r="B356" t="str">
            <v>ZAPAPICOS VIEJOS CON CABO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IVA"/>
      <sheetName val="Análisis Ret Fuente"/>
      <sheetName val="Tickmarks"/>
      <sheetName val="XREF"/>
      <sheetName val="AnálisisIVA"/>
      <sheetName val="Detalle de Gastos"/>
      <sheetName val="Tax Working"/>
      <sheetName val="Detalle Cuentas por Cobrar"/>
      <sheetName val="Sheet1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s"/>
      <sheetName val="Análisis Ret Fuente"/>
      <sheetName val="IVA"/>
      <sheetName val="Retención IVA"/>
      <sheetName val="Ic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 Benef Sociales"/>
      <sheetName val="Calc Prov Benef Sociales"/>
      <sheetName val="Límites"/>
      <sheetName val="Análisis de Sueldos (Final)"/>
      <sheetName val="Análisis de Sueldos (Prelim.)"/>
      <sheetName val="Varios sucres"/>
      <sheetName val="Varios dólares"/>
      <sheetName val="Prov. dólares"/>
      <sheetName val="XREF"/>
      <sheetName val="Tickmarks"/>
      <sheetName val="#REF"/>
      <sheetName val="Otras provisiones"/>
      <sheetName val="CxP Diferidas"/>
      <sheetName val="Asesoría"/>
      <sheetName val="Marcas Estándar"/>
      <sheetName val="Det. Ctas x Liq"/>
      <sheetName val="Det. Imp x Pag"/>
      <sheetName val="Det. Gtos. Acum."/>
      <sheetName val="Det. Otras CxP"/>
      <sheetName val="Plan.IESS"/>
      <sheetName val="Detalle Gtos Acum"/>
      <sheetName val="Mov.Ben.Soc."/>
      <sheetName val="MMA"/>
      <sheetName val="Análisis Gto Publicidad"/>
      <sheetName val="Reserva Publicidad"/>
      <sheetName val="Análisis Remunerativo Final"/>
      <sheetName val="Cálculo Global Sueldo"/>
      <sheetName val="Análisis Gtos.Oper.Final"/>
      <sheetName val="Cálculo gasto ben.soc. IESS"/>
      <sheetName val="Préstamos"/>
      <sheetName val="Detalle IESS"/>
      <sheetName val="Mov. Imp. Rta"/>
      <sheetName val="Cálculo Interes."/>
      <sheetName val="Mov. Ben. Sociales"/>
      <sheetName val="laroux"/>
      <sheetName val="Detalle1"/>
      <sheetName val="Mov Benf Soc"/>
      <sheetName val="C.Global"/>
      <sheetName val="Cálculo de gastos"/>
      <sheetName val="Cálculo de gastos,arriendos"/>
      <sheetName val="PROVPREST"/>
      <sheetName val="Nota"/>
      <sheetName val="Movimiento"/>
      <sheetName val="Calc. Global Benef.(Prel) "/>
      <sheetName val="Calc. Global Benef. (Final)"/>
      <sheetName val="Imp. Munic."/>
      <sheetName val="Calc. Límites"/>
      <sheetName val="Tabla Límites"/>
      <sheetName val="Det.Benef.Socia"/>
      <sheetName val="Chs.Girados y no cob."/>
      <sheetName val="Otras prov."/>
      <sheetName val="Varios acreedo"/>
      <sheetName val="Mov. Benef.Soc."/>
      <sheetName val="Sueldos 2001"/>
      <sheetName val="Cálculo Benef. Sociales"/>
      <sheetName val="Cálculo Benef. Sociales "/>
      <sheetName val="Detalle"/>
      <sheetName val="Mov.Benef.Soc."/>
      <sheetName val="Mov.Prov."/>
      <sheetName val="calcuglobal"/>
      <sheetName val="ANEXOS (Final)"/>
      <sheetName val="Anexo(Prel.)"/>
      <sheetName val="Planilla IESS"/>
      <sheetName val="Prov. Benef.Soc."/>
      <sheetName val="Gasto Benf. Soc."/>
      <sheetName val="IVA"/>
      <sheetName val="Ret. IVA"/>
      <sheetName val="Ret Fuente"/>
      <sheetName val="Mov. 15% e IR"/>
      <sheetName val="Detalle Relacionadas"/>
      <sheetName val="Benf.Soc. PPC"/>
      <sheetName val="CG Benef. Soc."/>
      <sheetName val="Oblig. Partic."/>
      <sheetName val="IVA PPC"/>
      <sheetName val="Hoja 1"/>
      <sheetName val="Nota EEFF"/>
      <sheetName val="CxP varios"/>
      <sheetName val="Plan.IESS-Quito"/>
      <sheetName val="Plan.IESS-Gquil"/>
      <sheetName val="Consolidado"/>
      <sheetName val="Provisiones"/>
      <sheetName val="Aporte IESS"/>
      <sheetName val="Mov. Benef. Soc."/>
      <sheetName val="Calc. Benef. Soc. "/>
      <sheetName val="Sheet1"/>
      <sheetName val="Obligc.(Prel)"/>
      <sheetName val="Obligc. (FinaI)"/>
      <sheetName val="Calc. Global Benef. (Prel)"/>
      <sheetName val="Mov. Benef. Socs."/>
      <sheetName val="Manejo de nómina"/>
      <sheetName val="Prov-jubilac "/>
      <sheetName val="Mov-15% e IR"/>
      <sheetName val="Cálculo Desahucio J. Ruiz"/>
      <sheetName val="Obligc."/>
      <sheetName val="Calc. Global Benef."/>
      <sheetName val="mov-jubilac "/>
      <sheetName val="Beneficios Sociales"/>
      <sheetName val="A. Remunerativo"/>
      <sheetName val="Mov-15% e IR 14"/>
      <sheetName val="Mov. Jub y Desah"/>
      <sheetName val="Oblig.Sociales"/>
      <sheetName val="CxP Varias"/>
      <sheetName val="Retenciones"/>
      <sheetName val="Ctas x Cobrar-Pagar"/>
      <sheetName val="Registros"/>
      <sheetName val="Ctas x Pag Com Dist+Seg"/>
      <sheetName val="Gtos.Adm. Control"/>
      <sheetName val="Gtos.Adm. Antiguos"/>
      <sheetName val="Ctas x P Seg Colonial"/>
      <sheetName val="Imp. Renta y Part. Trab."/>
      <sheetName val="Detalles"/>
      <sheetName val="Calc. Global Benef. (Sep)"/>
      <sheetName val="Aná Sep Rol"/>
      <sheetName val="Antic. Clientes"/>
      <sheetName val="Ticmarks"/>
      <sheetName val="Unidad LiquidacPauwels"/>
      <sheetName val="CuentasPagar"/>
      <sheetName val="Otros Pasivos Ctes"/>
      <sheetName val="Obligac Patron"/>
      <sheetName val="Tildes"/>
      <sheetName val="Movimiento Benef Socl"/>
      <sheetName val="Planillas IESS"/>
      <sheetName val="Límite"/>
      <sheetName val="Análisis Remunerativo"/>
      <sheetName val="Det. Cargas sociales"/>
      <sheetName val="Det. Ret Terceros"/>
      <sheetName val="Det. Prov Varios"/>
      <sheetName val="Det.  Otros "/>
      <sheetName val="Mov. Benf. Soc."/>
      <sheetName val="Mov. I R y PT"/>
      <sheetName val="Mov. Prov. "/>
      <sheetName val="Cal I. R. y Part. Trab."/>
      <sheetName val="Mov.Beneficios Soc."/>
      <sheetName val="IESS"/>
      <sheetName val="Nota a los EEFF"/>
      <sheetName val="Mov. Part Trab."/>
      <sheetName val="Mov. Imp. Rta."/>
      <sheetName val="Otras CxPagar"/>
      <sheetName val="Planillas de IESS"/>
      <sheetName val="Mov. Benef. sociales"/>
      <sheetName val="Mov. Impto. Renta"/>
      <sheetName val="M-BSOC"/>
      <sheetName val="Calc.Global TEC"/>
      <sheetName val="Mov Imp. Renta"/>
      <sheetName val="Mov. Part. Trabajadores"/>
      <sheetName val="C.Global-Benef. Sociales"/>
      <sheetName val="Calc.Global.Benef."/>
      <sheetName val="Mov.Part.Trab.-Impt.Rta."/>
      <sheetName val="Calc. Global Benef. "/>
      <sheetName val="Movimiento Benef.Soc."/>
      <sheetName val="Pagos a Proveedores"/>
      <sheetName val="Mov. ImptoRta y 15%PT"/>
      <sheetName val="Anticipo clientes"/>
      <sheetName val="Detalle Int. Pagar"/>
      <sheetName val="Benef. Socs. y Préstamos Empl"/>
      <sheetName val="Mov Benef Soc"/>
      <sheetName val="Calculo Global"/>
      <sheetName val="Factur. MP Graphycs"/>
      <sheetName val="CG. Beneficios Sociales"/>
      <sheetName val="CG Pers. 8%"/>
      <sheetName val="Análisis de Anticipos"/>
      <sheetName val="Mov. 15% y IR"/>
      <sheetName val="Detalle beneficios"/>
      <sheetName val="Detalle Sueldos"/>
      <sheetName val="Planillas de IESS 2001"/>
      <sheetName val="Cálculo Global Ben. Soc"/>
      <sheetName val="IESS - Benf. Soc."/>
      <sheetName val="Dividendos"/>
      <sheetName val="Otras CxP"/>
      <sheetName val="CxP terceros"/>
      <sheetName val="Préstamos Accionistas"/>
      <sheetName val="Préstamos Accionistas (Final)"/>
      <sheetName val="Detalle Ben. Socs."/>
      <sheetName val="Mov.B.S"/>
      <sheetName val="Mov. Beneficios Sociales"/>
      <sheetName val="liquidaciones"/>
      <sheetName val="resume roles"/>
      <sheetName val="decimos"/>
      <sheetName val="Bonos e incentivos"/>
      <sheetName val="Análisis"/>
      <sheetName val="Bonos"/>
      <sheetName val="contratos"/>
      <sheetName val="Aj.bono.marzo"/>
      <sheetName val="Calc. Bene."/>
      <sheetName val="Indemnización"/>
      <sheetName val="Detalle Fondo"/>
      <sheetName val="Cálculo Benef. Soc"/>
      <sheetName val="Mov. Impto Renta"/>
      <sheetName val="Reten.IVA"/>
      <sheetName val="Ret. IR"/>
      <sheetName val="Ice"/>
      <sheetName val="Cálculo ICE"/>
      <sheetName val="Movimiento Beneficios sociales"/>
      <sheetName val="Det. emp."/>
      <sheetName val="Calc. Benef. Sociales"/>
      <sheetName val="Det.Prov. B.S"/>
      <sheetName val="Imp. x Pagar"/>
      <sheetName val="Det. OCxP"/>
      <sheetName val="Seleccion Pasivos"/>
      <sheetName val="Benefsoci (A-20)"/>
      <sheetName val="Detalle proveedores"/>
      <sheetName val="Detalle imp. x pagar"/>
      <sheetName val="Detalle otras CxP"/>
      <sheetName val="Proveedores"/>
      <sheetName val="Calc.Global.Benef. (2)"/>
      <sheetName val="Detalle CxP DINE"/>
      <sheetName val="Holding DINE"/>
      <sheetName val="Mov.Beneficios"/>
      <sheetName val="Anticipos"/>
      <sheetName val="Detalle Ant.Contrac."/>
      <sheetName val="Detalle Provisiones"/>
      <sheetName val="Impuesto"/>
      <sheetName val="Beneficios"/>
      <sheetName val="PPC"/>
      <sheetName val="Cuentas por pagar diferidas"/>
      <sheetName val="IESS X P"/>
      <sheetName val="Mov. Benef. Soc"/>
      <sheetName val="Obligaciones bancarias"/>
      <sheetName val="Sheet2"/>
      <sheetName val="Prov"/>
      <sheetName val="Ben Soc"/>
      <sheetName val="Gts Acum"/>
      <sheetName val="2030807"/>
      <sheetName val="Varios"/>
      <sheetName val="Pasivos no Registrados"/>
      <sheetName val="IESS Planillas"/>
      <sheetName val="Tickmark"/>
      <sheetName val="Anexo"/>
      <sheetName val="Benf. Sociales"/>
      <sheetName val="Cálculo beneficios"/>
      <sheetName val="Mov. gts. acum."/>
      <sheetName val="detalle gen. accruals"/>
      <sheetName val="Det.Gen.Exp.Acc-Dic"/>
      <sheetName val="detalle gen. expen."/>
      <sheetName val="T. Límite"/>
      <sheetName val="Beneficios Sociales (2)"/>
      <sheetName val="Detalle Ctasxpagar"/>
      <sheetName val="Calc.Int."/>
      <sheetName val="Impuestos"/>
      <sheetName val="Movimiento BS"/>
      <sheetName val="Acredores Varios"/>
      <sheetName val="Anticipos clientes"/>
      <sheetName val="CGlobal"/>
      <sheetName val="Mov. Benefsoci"/>
      <sheetName val="Movimiento Impto.Rta."/>
      <sheetName val="C.G. Sueldos y Beneficios"/>
      <sheetName val="Servicios"/>
      <sheetName val="Mov Ben Soc"/>
      <sheetName val="Part Trab"/>
      <sheetName val="Dividendos 05"/>
      <sheetName val="Dividendos 04 "/>
      <sheetName val="Verf. pago a dividedos 04"/>
      <sheetName val="Jub. Patron."/>
      <sheetName val="Gratificaciones 04"/>
      <sheetName val="Detalle de Gastos Acumulados"/>
      <sheetName val="Mov. Rep. Mant. Maq."/>
      <sheetName val="Particip."/>
      <sheetName val="Mov. Beneficios"/>
      <sheetName val="CxP empleados"/>
      <sheetName val="Aportes"/>
      <sheetName val="empleados"/>
      <sheetName val="Mov. Jub y Provisión"/>
      <sheetName val="Calculo Desahucio e Indem."/>
      <sheetName val="ANTICP. CLTS. VEH. (PPC)"/>
      <sheetName val="Verific cartera"/>
      <sheetName val="Resumen Imp"/>
      <sheetName val="Gratificaciones"/>
      <sheetName val="Detalle de Gtos. Acum y OCxP"/>
      <sheetName val="Beneficios Sociales (P)"/>
      <sheetName val="Movimiento BS (P)"/>
      <sheetName val="Otros Acreedores (P)"/>
      <sheetName val="Anticipo Contr. Client (P)"/>
      <sheetName val="Provisiones (P)"/>
      <sheetName val="Resumen Planillas IESS"/>
      <sheetName val="Anticipos contrac."/>
      <sheetName val="Otros acreed."/>
      <sheetName val="Ret. Contractual Subcontratista"/>
      <sheetName val="Prov. Ret. Clientes"/>
      <sheetName val="Benef. soc."/>
      <sheetName val="Mov. Ben. Soc. (PPC)"/>
      <sheetName val="Otros Gastos Acumul."/>
      <sheetName val="Desahucio"/>
      <sheetName val="Prov. Overhold"/>
      <sheetName val="Imp. por pagar"/>
      <sheetName val="Jubilación Pat"/>
      <sheetName val="Mov. Ben. Soc."/>
      <sheetName val="Verf. pago a dividedos"/>
      <sheetName val="Ventas por liquidar"/>
      <sheetName val="Otras Prov. Locales"/>
      <sheetName val="Movi. Benef. Soc."/>
      <sheetName val="Calc. Global B.S."/>
      <sheetName val="PPC-S5210"/>
      <sheetName val="Prov. Vac."/>
      <sheetName val="Movimiento Benef.Soc. "/>
      <sheetName val="Cuentas por pagar Q"/>
      <sheetName val="Varios acreedores"/>
      <sheetName val="Detail"/>
      <sheetName val="Mov Ind y Bon"/>
      <sheetName val="Otros gastos"/>
      <sheetName val="Varias provisiones"/>
      <sheetName val="Movimiento PT"/>
      <sheetName val="Mov Impto Rta"/>
      <sheetName val="Mov Comisiones"/>
      <sheetName val="Otros Gtos a Dic 03"/>
      <sheetName val="4109"/>
      <sheetName val="5231000"/>
      <sheetName val="Hoja1"/>
      <sheetName val="Proveedores Varios"/>
      <sheetName val="Personal Temps"/>
      <sheetName val="Garantías"/>
      <sheetName val="Otras CxP varias"/>
      <sheetName val="Ingresos Diferidos Prelim"/>
      <sheetName val="Analisis de Provisiones"/>
      <sheetName val="Mov Imp y Part"/>
      <sheetName val="Detalle Benef. Soc."/>
      <sheetName val="Cálculo Global Benef. Socia"/>
      <sheetName val="Honorarios"/>
      <sheetName val="Análisis Anticipos"/>
      <sheetName val="Detalle BSociales"/>
      <sheetName val="Calc. Global Aportes"/>
      <sheetName val="Sueldo x pagar"/>
      <sheetName val="Otras cuentas x pagar"/>
      <sheetName val="Cuentas por pagar"/>
      <sheetName val="Variable"/>
      <sheetName val="Interes por pagar Final"/>
      <sheetName val="Interes por pagar"/>
      <sheetName val="Gasto interés Final"/>
      <sheetName val="Gasto interés"/>
      <sheetName val="Cálculo Global Benef Soc."/>
      <sheetName val="Préstamo accionista Prel."/>
      <sheetName val="Mov. Beneficios social"/>
      <sheetName val="Aporte patronal"/>
      <sheetName val="Anticipo Vehículos"/>
      <sheetName val="Resumen planillas"/>
      <sheetName val="Calc. Beneficios Sociales"/>
      <sheetName val="Detalle Clientes Seguros"/>
      <sheetName val="ANTES"/>
      <sheetName val="Minoristas"/>
      <sheetName val="Ordenes Compra"/>
      <sheetName val="Transitoria"/>
      <sheetName val="Detalle, Benef. Sociales"/>
      <sheetName val="Detalle, Otras"/>
      <sheetName val="Mayores"/>
      <sheetName val="Mov Jubilación"/>
      <sheetName val="Movimiento Ctas Incob Y Inv Obs"/>
      <sheetName val="Movi. Benef."/>
      <sheetName val="Mov Imp.Renta y Part. Trab."/>
      <sheetName val="Sueldos"/>
      <sheetName val="Pago de Utilidades"/>
      <sheetName val="Fondo Rotativo"/>
      <sheetName val="Otras cuentas por pagar"/>
      <sheetName val="Mov- I Renta"/>
      <sheetName val="mov garantias"/>
      <sheetName val="Calculo de Interés"/>
      <sheetName val="Otras provisioens"/>
      <sheetName val="Concil. Ret Fuente vs. Libr"/>
      <sheetName val="Concil. Ret. IVA vs. Libros"/>
      <sheetName val="IVA (2)"/>
      <sheetName val="Rol"/>
      <sheetName val="Planillas del IESS"/>
      <sheetName val="Provisión Bonos"/>
      <sheetName val="Otras CxP diferidas"/>
      <sheetName val="Book8"/>
      <sheetName val="Remuneraciones"/>
      <sheetName val="Mov.B.Sociales"/>
      <sheetName val="Otras Retenciones"/>
      <sheetName val="Mov.Impuesto Renta"/>
      <sheetName val="O. Reten."/>
      <sheetName val="O. Reten. (2)"/>
      <sheetName val="Análisis Ret Fuente"/>
      <sheetName val="Retención IVA"/>
      <sheetName val="Mov. OtrasxPagar"/>
      <sheetName val="Análisis APT"/>
      <sheetName val="Límite Prov."/>
      <sheetName val="Límite Gasto"/>
      <sheetName val="Imp. y Part."/>
      <sheetName val="Detalle BSociales y otros"/>
      <sheetName val="Sheet5"/>
      <sheetName val="Sheet6"/>
      <sheetName val="Sheet3"/>
      <sheetName val="Detalle de cuentas por pagar"/>
      <sheetName val="Mov.JubP&amp;D"/>
      <sheetName val="Mov. Impto Rta"/>
      <sheetName val="15% Trabajadores"/>
      <sheetName val="Calc global provisiones"/>
      <sheetName val="Movi"/>
      <sheetName val="Calc. Global"/>
      <sheetName val="2002"/>
      <sheetName val="Mov. Benef Socia."/>
      <sheetName val="10% Servi."/>
      <sheetName val="Jubilación y Deshaucio"/>
      <sheetName val="Dividendos 06"/>
      <sheetName val="Otros"/>
      <sheetName val="Mov BS"/>
      <sheetName val="CG Beneficios Sociales"/>
      <sheetName val="Personal"/>
      <sheetName val="Intereses"/>
      <sheetName val="Benef Sociales"/>
      <sheetName val="V.Acreedores "/>
      <sheetName val="Mov. Regalías"/>
      <sheetName val="Cálculo Regalías"/>
      <sheetName val="Quito"/>
      <sheetName val="Guayaquil"/>
      <sheetName val="Cuenca"/>
      <sheetName val="Detalle Anticipos"/>
      <sheetName val="Pagos Posteriores"/>
      <sheetName val="Mov. Benef sociales"/>
      <sheetName val="Conces. Mall Andes"/>
      <sheetName val="Anal. Mall Andes"/>
      <sheetName val="Cálc.Global Benef.Soc."/>
      <sheetName val="Prov. Activos Fijos"/>
      <sheetName val="Bonificación Ejecutivo"/>
      <sheetName val="Movimiento Benef sociales"/>
      <sheetName val="Recálculo Bonif. Ejecut"/>
      <sheetName val="Mall Andes"/>
      <sheetName val="H"/>
      <sheetName val="Concesion Mall de los Andes Fin"/>
      <sheetName val="Planillas de Aporte al IESS"/>
      <sheetName val="Pagos de beneficios sociales"/>
      <sheetName val="Cálculo Global Gasto B.S"/>
      <sheetName val="Bonificación"/>
      <sheetName val="Cálculo Bonificación"/>
      <sheetName val="Participación "/>
      <sheetName val="Proveed.Activo Fijo"/>
      <sheetName val="Mantenimiento por Pagar"/>
      <sheetName val="Calc.  Ingreso Mall Andes"/>
      <sheetName val="Contratos Mall Andes"/>
      <sheetName val="Fact. Mall Andes"/>
      <sheetName val="Detalle de gastos Acum. y CxCob"/>
      <sheetName val="Cálculo Benf. Sociales (2)"/>
      <sheetName val="PROVISION SERV-TERCEROS"/>
      <sheetName val="PROVISION OTROS "/>
      <sheetName val="Provisión otros-personal"/>
      <sheetName val="Provisión Gtos-Exp."/>
      <sheetName val="Acreedores Div."/>
      <sheetName val="Prestamo M.P."/>
      <sheetName val="Movimiento Benf. Soc"/>
      <sheetName val="Fondo Reserva y Beneficios"/>
      <sheetName val="Movimiento Benef."/>
      <sheetName val="CalcProv.Benef. "/>
      <sheetName val="Movimiento provisiones"/>
      <sheetName val="Ant.Vehículos"/>
      <sheetName val="Ant.Repuestos"/>
      <sheetName val="Ant.Taller"/>
      <sheetName val="Int.NoDevengados"/>
      <sheetName val="Prov.Import."/>
      <sheetName val="otras x pag"/>
      <sheetName val="Det.BenSociales"/>
      <sheetName val="Mov.Ben.Sociales"/>
      <sheetName val="OtrasXPagar Emp."/>
      <sheetName val="Det. Oblig. Part."/>
      <sheetName val="Ter Fin"/>
      <sheetName val="Fideic Fin"/>
      <sheetName val="Terc Prel"/>
      <sheetName val="Fideicomiso"/>
      <sheetName val="Beneficios Soc."/>
      <sheetName val="Detalle de beneficios sociales"/>
      <sheetName val="Calc. Global Benef.(Prel) sept."/>
      <sheetName val="Detalle Prov. Varias"/>
      <sheetName val="Mov. Prov. Varias"/>
      <sheetName val="Detalle de provisiones"/>
      <sheetName val="derivados"/>
      <sheetName val="Garantías (ppc)"/>
      <sheetName val="Análisis Garantias"/>
      <sheetName val="Análisis descuentos"/>
      <sheetName val="Miscelaneos"/>
      <sheetName val="Base"/>
      <sheetName val="Detalle Otras CXP y Gtos Ac"/>
      <sheetName val="CxP Miscelaneos"/>
      <sheetName val="Análisis regalías"/>
      <sheetName val="Regalías"/>
      <sheetName val="Reemb.gtosWS"/>
      <sheetName val="Estado Cta WS"/>
      <sheetName val="Mov. Bonif. Ejecutivos"/>
      <sheetName val="Análisis bonif ejecutivos"/>
      <sheetName val="Tarjetas Prepagao"/>
      <sheetName val="Base T Prepago"/>
      <sheetName val="Movimiento Ing Dif"/>
      <sheetName val="Ing Diferidos"/>
      <sheetName val="Mov. Benef."/>
      <sheetName val="AUX.PROVEEDORES  (2)"/>
      <sheetName val="AUX.PROVEEDORES "/>
      <sheetName val="Mov. Benf Soc"/>
      <sheetName val="Otros Acreedores"/>
      <sheetName val="Mov. Impto - Part"/>
      <sheetName val="Acreedores FINAL"/>
      <sheetName val="Impt. Rta y Part"/>
      <sheetName val="OCP"/>
      <sheetName val="Acreedores"/>
      <sheetName val="Prov. Reten. IR"/>
      <sheetName val="Ret.Contract"/>
      <sheetName val="Mov. Impto Rta y Part. Trab"/>
      <sheetName val="Prov. Varias"/>
      <sheetName val="Acreedores (2)"/>
      <sheetName val="Acreedores Varios"/>
      <sheetName val="Mov.Provisiones"/>
      <sheetName val="Detalle Benef. Socs."/>
      <sheetName val="IMPTOS 04"/>
      <sheetName val="Prov. Pagar"/>
      <sheetName val="Prov.Comisión Vta"/>
      <sheetName val="Prov.Locutorios"/>
      <sheetName val="Proc.Gtos.Market"/>
      <sheetName val="Prov.NuevosNego"/>
      <sheetName val="Prov.Gtos.Sistemas"/>
      <sheetName val="Prov.Gto.Técnico"/>
      <sheetName val="Prov.Gtos.Finanz"/>
      <sheetName val="ProvGtosRRHH"/>
      <sheetName val="Det.IntxPagar"/>
      <sheetName val="Mov.Int.xPagar"/>
      <sheetName val="Benef.Sociales"/>
      <sheetName val="Derech&amp;Concesion"/>
      <sheetName val="Tarifa C"/>
      <sheetName val="Detalle de Otras CxP"/>
      <sheetName val="Valores por Facturar"/>
      <sheetName val="15%PT-25%IR (2)"/>
      <sheetName val="Ingresos diferidos"/>
      <sheetName val="Bonif.a Func"/>
      <sheetName val="Vacaciones"/>
      <sheetName val="MCS Subs"/>
      <sheetName val="ESPP"/>
      <sheetName val="Unearned Rev-services"/>
      <sheetName val="Otas CxP AGD"/>
      <sheetName val="Prov Jub Patronal"/>
      <sheetName val="Autoseguro"/>
      <sheetName val="Mov. Part. Trab."/>
      <sheetName val="Anticipos IR"/>
      <sheetName val="Mov.Fondos Pool - Club B"/>
      <sheetName val="Comprob.Retención"/>
      <sheetName val="Prov.Gtos.Sistemas(DIC)"/>
      <sheetName val="Prov.Gtos.Sistemas(OCT)"/>
      <sheetName val="Prov. técn dic-04"/>
      <sheetName val="B.S.I. Access"/>
      <sheetName val="MMA Prov."/>
      <sheetName val="Análisis Provisiones"/>
      <sheetName val="PE0238 Dep. Com."/>
      <sheetName val="PE0239 Dep. Ind."/>
      <sheetName val="Imptos (Ago05)"/>
      <sheetName val="Mov. Div. por Pagar"/>
      <sheetName val="Relac. Final"/>
      <sheetName val="Relac. Prel."/>
      <sheetName val="Relac.2005"/>
      <sheetName val="Movimientos"/>
      <sheetName val="Cuentas a Pagar"/>
      <sheetName val="Otros Gastos x P"/>
      <sheetName val="Participación y Impuesto"/>
      <sheetName val="Hon. Otros Profe"/>
      <sheetName val="Indugram"/>
      <sheetName val="2352302"/>
      <sheetName val="Cálculo actuarial "/>
      <sheetName val="cálculo actuarial final"/>
      <sheetName val="Benef. Socia."/>
      <sheetName val="Caj Ah"/>
      <sheetName val="Nota EF"/>
      <sheetName val="Ana Prov"/>
      <sheetName val="Provisiones Varias"/>
      <sheetName val="Relacionadas"/>
      <sheetName val="fabrica"/>
      <sheetName val="Int.por pagar Oblig."/>
      <sheetName val="Prés. por pagar terceros"/>
      <sheetName val="Nota 13"/>
      <sheetName val="Mov. Prov. Jubilación Patronal"/>
      <sheetName val="Mov. Part. Trab.Final"/>
      <sheetName val="Movimiento Imp. Dif."/>
      <sheetName val="Mov. Part. Trab.Preli"/>
      <sheetName val="Notas EEFF"/>
      <sheetName val="Gtos. Acum."/>
      <sheetName val="Ctas. x Liq."/>
      <sheetName val="Detalle fletes"/>
      <sheetName val="Detalle dividendos"/>
      <sheetName val="Detalle otros acreedores"/>
      <sheetName val="Análisis Nómina"/>
      <sheetName val="Provisiones diversas"/>
      <sheetName val="provisiones cesantía"/>
      <sheetName val="Cuentas por Liquidar"/>
      <sheetName val="Débito Provisiones"/>
      <sheetName val="Registro Prov."/>
      <sheetName val="Comisiones y Bono"/>
      <sheetName val="Proveedores Locales"/>
      <sheetName val="Mov. Provisiones"/>
      <sheetName val="Cálculo Provisión"/>
      <sheetName val="Cálculo Global Benef Soc. Final"/>
      <sheetName val="Ret. del Imp al Ing. de Nóm E."/>
      <sheetName val="Provisiones Dsctos. (2)"/>
      <sheetName val="Garantias"/>
      <sheetName val="Cálculo Garantías"/>
      <sheetName val="Compensac. Especial."/>
      <sheetName val="Catering"/>
      <sheetName val="Mov. Utilidades"/>
      <sheetName val="Descripción"/>
      <sheetName val="Movimiento "/>
      <sheetName val="Impuesto a la renta"/>
      <sheetName val="Provisiones Y descuentos"/>
      <sheetName val="Obligaciones"/>
      <sheetName val="Mov. Anticipos"/>
      <sheetName val="Detalle de Gtos Acumul y Otras "/>
      <sheetName val="Liquidaciones por Pagar"/>
      <sheetName val=" Grupo Mas"/>
      <sheetName val="Préstamos Nacionales"/>
      <sheetName val="Grupo Más"/>
      <sheetName val="Detalle "/>
      <sheetName val="Prov. Dsctos."/>
      <sheetName val="Mantenimiento mayor"/>
      <sheetName val="Descuentos"/>
      <sheetName val="Garantías ppc"/>
      <sheetName val="CUOTA SOST OCTUBRE 2003"/>
      <sheetName val="CUOTA EXTRA OCTUBRE 2003"/>
      <sheetName val="Provisiones Prel"/>
      <sheetName val="Cálculo Actuarial"/>
      <sheetName val="Servicios NQIA"/>
      <sheetName val="Confirmaciones"/>
      <sheetName val="Mov. Imptos."/>
      <sheetName val="Det. Prov. Otros. Gtos. Agríc."/>
      <sheetName val="Det. Prov. por otros gtos. xp"/>
      <sheetName val="otras cxp proveedores"/>
      <sheetName val="Otras CXP "/>
      <sheetName val="Prest Accionistas"/>
      <sheetName val="Detalle Prov. Mensuales"/>
      <sheetName val="Detalle Anticipos Clientes"/>
      <sheetName val=" Clientes"/>
      <sheetName val="Imptos (Dic04)"/>
      <sheetName val="Imptos (Ago04)"/>
      <sheetName val="Promociones"/>
      <sheetName val="Ctas X P Operac"/>
      <sheetName val="Provisiones Final"/>
      <sheetName val="Sobrantes"/>
      <sheetName val="Provisiones Prelim."/>
      <sheetName val="Otros X P"/>
      <sheetName val="Detalle de Proveedores"/>
      <sheetName val="Provisiones G."/>
      <sheetName val="Imp Rta y Part Trab"/>
      <sheetName val="Jubilación Patronal y Desahucio"/>
      <sheetName val="Prov Dsctos Dic"/>
      <sheetName val="Provisiones Descuentos Oct"/>
      <sheetName val="Cias. Relacionadas"/>
      <sheetName val="Prov Fletes"/>
      <sheetName val="Mov Benef. Sociales"/>
      <sheetName val="Ctas. Pag. Clientes"/>
      <sheetName val="Notas"/>
      <sheetName val="Cargas Sociales"/>
      <sheetName val="Conciliación Bancaria Pacifico"/>
      <sheetName val="Mov. Beneficios S."/>
      <sheetName val="Indirect Operating"/>
      <sheetName val="Prov. Auditoría"/>
      <sheetName val="Mov.Impuesto R."/>
      <sheetName val="Mov.Participación T."/>
      <sheetName val="Goverment"/>
      <sheetName val="Mov. Desahucio"/>
      <sheetName val="Other"/>
      <sheetName val="Direct Operating"/>
      <sheetName val="Prov. Gastos D."/>
      <sheetName val="Accrued Capital"/>
      <sheetName val="Prov. Capex"/>
      <sheetName val="Prov.WO"/>
      <sheetName val="Mov.Part.Trab-Renta"/>
      <sheetName val="Mov.Jub.Des"/>
      <sheetName val="Límite Jubilacion Patronal"/>
      <sheetName val="Límite Desahucio"/>
      <sheetName val="Local"/>
      <sheetName val="SAP"/>
      <sheetName val="Fletes x Pagar"/>
      <sheetName val="Impuest y Contr"/>
      <sheetName val="Diversos Gastos"/>
      <sheetName val="Plan Auto"/>
      <sheetName val="No devengado 2010"/>
      <sheetName val="Calculo anticipo contrato compl"/>
      <sheetName val="No devengado"/>
      <sheetName val="Calculo anticipo"/>
      <sheetName val="Miscelan_x0004__x0000__x0011_"/>
      <sheetName val="Clientes Nacional"/>
      <sheetName val="Clientes Exterior"/>
      <sheetName val="Clientes Intercompañias"/>
      <sheetName val="ISD"/>
      <sheetName val="Pruebas Sustantivas"/>
      <sheetName val="Movimientos IR y PT"/>
      <sheetName val="Anticipos Clientes Final"/>
      <sheetName val="NOTAS E.E.F.F."/>
      <sheetName val="Resumen"/>
      <sheetName val="Contratistas"/>
      <sheetName val="informe"/>
      <sheetName val="Nota a los EE.FF"/>
      <sheetName val="IR y Part Trabaj"/>
      <sheetName val="Jub Patronal"/>
      <sheetName val="Movimiento IR"/>
      <sheetName val="Detalle Prov Gastos (P)"/>
      <sheetName val="Detalle Prov Gastos (F)"/>
      <sheetName val="Mov. Imp. Ren y Part. trab"/>
      <sheetName val="Mov. Prov. Desp"/>
      <sheetName val="Doble Pago"/>
      <sheetName val="Detalle de Acrrued"/>
      <sheetName val="Mant. equipo"/>
      <sheetName val="Expatriados"/>
      <sheetName val="Other Insurance"/>
      <sheetName val="Open PO"/>
      <sheetName val="Gtos. Acumulados"/>
      <sheetName val="Beneficios contrato"/>
      <sheetName val="IESS2003"/>
      <sheetName val="LAC"/>
      <sheetName val="Detalle de Anticipos"/>
      <sheetName val="Análisis de Prov. Varias"/>
      <sheetName val="Pasivos registrados"/>
      <sheetName val="Mov IR y Part"/>
      <sheetName val="Anticipos recibidos"/>
      <sheetName val="FND. TERCEROS DIR. MED."/>
      <sheetName val="Obligaciones Produbanco"/>
      <sheetName val="Anticipos de consultorios"/>
      <sheetName val="Análisis de vacaciones"/>
      <sheetName val="(F) Provisiones "/>
      <sheetName val="IR y Particip Laboral"/>
      <sheetName val="Ant client"/>
      <sheetName val="Ant clientes"/>
      <sheetName val="Accruals Final"/>
      <sheetName val="Accruals Preliminar"/>
      <sheetName val="Movim. Imp.Renta y Part.Tr"/>
      <sheetName val="Mov. IR y PT"/>
      <sheetName val="Imp. y Participación"/>
      <sheetName val="Otras ctas por pagar"/>
      <sheetName val="Mov. Part. Trab. e Imp. Rta."/>
      <sheetName val="Detalle gastos causados mes"/>
      <sheetName val="Socios"/>
      <sheetName val="Prov. Ineterc."/>
      <sheetName val="APT "/>
      <sheetName val="Leasing 2009"/>
      <sheetName val="Prestamo Final "/>
      <sheetName val="Prestamo Preli"/>
      <sheetName val="Beneficios socials"/>
      <sheetName val="Anticipo Transports"/>
      <sheetName val="Análisis Contingencias"/>
      <sheetName val="Contingencias (prelim)"/>
      <sheetName val="Acreedores "/>
      <sheetName val="Mov. Impuestos"/>
      <sheetName val="Sueldos x Pagar"/>
      <sheetName val="Prov.Importaciones"/>
      <sheetName val="Desahucio y Jubilación"/>
      <sheetName val="Análisis Ord. Comp. Abier."/>
      <sheetName val="Cálculos"/>
      <sheetName val="Movim. Part. Trabaj."/>
      <sheetName val="Movim. Benef. Social"/>
      <sheetName val="Form.Accrual"/>
      <sheetName val="Análisis de Prov. proveedores"/>
      <sheetName val="Liquid.Provisi."/>
      <sheetName val="Valores Mov. Invent."/>
      <sheetName val="Ordenes Compra Abiertas"/>
      <sheetName val="MMA Calc. O. C. Abiertas"/>
      <sheetName val="MMA Selec. O. C. Abiertas"/>
      <sheetName val="Detalle Savings Plan"/>
      <sheetName val="Provis.Final"/>
      <sheetName val="Provisión Proveedores"/>
      <sheetName val="MMA Calcul. Prov. Proveed."/>
      <sheetName val="MMA Selec. Prov. Proveed."/>
      <sheetName val="NOTA NIIF"/>
      <sheetName val="IR Y 15%Trab"/>
      <sheetName val="Movimeinto "/>
      <sheetName val="Provisiones Descuentos"/>
      <sheetName val="Mov. Impuesto a la renta "/>
      <sheetName val="Mov. Jubilación P y Desah"/>
      <sheetName val="Proveedores Nac."/>
      <sheetName val="COPIA"/>
      <sheetName val="Detalle Prov Gastos"/>
      <sheetName val="Prov. Gastos"/>
      <sheetName val="Gto. Acumulados"/>
      <sheetName val="Mov.Price Royalty"/>
      <sheetName val="Anticipo Clientes Final"/>
      <sheetName val="Mov. Garantías Comerc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 refreshError="1"/>
      <sheetData sheetId="42" refreshError="1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  <sheetData sheetId="143"/>
      <sheetData sheetId="144"/>
      <sheetData sheetId="145" refreshError="1"/>
      <sheetData sheetId="146"/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 refreshError="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/>
      <sheetData sheetId="206"/>
      <sheetData sheetId="207"/>
      <sheetData sheetId="208" refreshError="1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 refreshError="1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 refreshError="1"/>
      <sheetData sheetId="238"/>
      <sheetData sheetId="239"/>
      <sheetData sheetId="240"/>
      <sheetData sheetId="241"/>
      <sheetData sheetId="242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/>
      <sheetData sheetId="255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/>
      <sheetData sheetId="282"/>
      <sheetData sheetId="283"/>
      <sheetData sheetId="284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/>
      <sheetData sheetId="295"/>
      <sheetData sheetId="296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 refreshError="1"/>
      <sheetData sheetId="314"/>
      <sheetData sheetId="315"/>
      <sheetData sheetId="316"/>
      <sheetData sheetId="317" refreshError="1"/>
      <sheetData sheetId="318"/>
      <sheetData sheetId="319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/>
      <sheetData sheetId="341"/>
      <sheetData sheetId="342"/>
      <sheetData sheetId="343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/>
      <sheetData sheetId="351"/>
      <sheetData sheetId="352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 refreshError="1"/>
      <sheetData sheetId="370" refreshError="1"/>
      <sheetData sheetId="371"/>
      <sheetData sheetId="372"/>
      <sheetData sheetId="373"/>
      <sheetData sheetId="374"/>
      <sheetData sheetId="375" refreshError="1"/>
      <sheetData sheetId="376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/>
      <sheetData sheetId="406"/>
      <sheetData sheetId="407" refreshError="1"/>
      <sheetData sheetId="408" refreshError="1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/>
      <sheetData sheetId="483"/>
      <sheetData sheetId="484"/>
      <sheetData sheetId="485" refreshError="1"/>
      <sheetData sheetId="486" refreshError="1"/>
      <sheetData sheetId="487" refreshError="1"/>
      <sheetData sheetId="488" refreshError="1"/>
      <sheetData sheetId="489"/>
      <sheetData sheetId="490" refreshError="1"/>
      <sheetData sheetId="491"/>
      <sheetData sheetId="492"/>
      <sheetData sheetId="493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 refreshError="1"/>
      <sheetData sheetId="512"/>
      <sheetData sheetId="513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/>
      <sheetData sheetId="557"/>
      <sheetData sheetId="558"/>
      <sheetData sheetId="559"/>
      <sheetData sheetId="560"/>
      <sheetData sheetId="561" refreshError="1"/>
      <sheetData sheetId="562" refreshError="1"/>
      <sheetData sheetId="563" refreshError="1"/>
      <sheetData sheetId="564"/>
      <sheetData sheetId="565" refreshError="1"/>
      <sheetData sheetId="566" refreshError="1"/>
      <sheetData sheetId="567"/>
      <sheetData sheetId="568"/>
      <sheetData sheetId="569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/>
      <sheetData sheetId="582" refreshError="1"/>
      <sheetData sheetId="583" refreshError="1"/>
      <sheetData sheetId="584"/>
      <sheetData sheetId="585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/>
      <sheetData sheetId="609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/>
      <sheetData sheetId="664"/>
      <sheetData sheetId="665"/>
      <sheetData sheetId="666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/>
      <sheetData sheetId="673"/>
      <sheetData sheetId="674"/>
      <sheetData sheetId="675" refreshError="1"/>
      <sheetData sheetId="676" refreshError="1"/>
      <sheetData sheetId="677" refreshError="1"/>
      <sheetData sheetId="678"/>
      <sheetData sheetId="679"/>
      <sheetData sheetId="680"/>
      <sheetData sheetId="681"/>
      <sheetData sheetId="682"/>
      <sheetData sheetId="683"/>
      <sheetData sheetId="684"/>
      <sheetData sheetId="685" refreshError="1"/>
      <sheetData sheetId="686" refreshError="1"/>
      <sheetData sheetId="687" refreshError="1"/>
      <sheetData sheetId="688" refreshError="1"/>
      <sheetData sheetId="689"/>
      <sheetData sheetId="690"/>
      <sheetData sheetId="691"/>
      <sheetData sheetId="692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/>
      <sheetData sheetId="701"/>
      <sheetData sheetId="702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/>
      <sheetData sheetId="715"/>
      <sheetData sheetId="716" refreshError="1"/>
      <sheetData sheetId="717" refreshError="1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/>
      <sheetData sheetId="750"/>
      <sheetData sheetId="751" refreshError="1"/>
      <sheetData sheetId="752" refreshError="1"/>
      <sheetData sheetId="753" refreshError="1"/>
      <sheetData sheetId="754" refreshError="1"/>
      <sheetData sheetId="755"/>
      <sheetData sheetId="756" refreshError="1"/>
      <sheetData sheetId="757" refreshError="1"/>
      <sheetData sheetId="758" refreshError="1"/>
      <sheetData sheetId="759" refreshError="1"/>
      <sheetData sheetId="760"/>
      <sheetData sheetId="761" refreshError="1"/>
      <sheetData sheetId="76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prima"/>
      <sheetName val="@@XL3REPORTDEFS@@"/>
      <sheetName val="st.mecanica"/>
      <sheetName val="kdx.esp"/>
      <sheetName val="kardexpt"/>
      <sheetName val="st.espuma"/>
      <sheetName val="st.costura"/>
      <sheetName val="st.costura2"/>
      <sheetName val="st.colchon"/>
      <sheetName val="st.colchon1"/>
      <sheetName val="st.bases"/>
      <sheetName val="diario"/>
      <sheetName val="diario-CONSUM"/>
      <sheetName val="diario2"/>
    </sheetNames>
    <sheetDataSet>
      <sheetData sheetId="0"/>
      <sheetData sheetId="1"/>
      <sheetData sheetId="2"/>
      <sheetData sheetId="3"/>
      <sheetData sheetId="4"/>
      <sheetData sheetId="5">
        <row r="36">
          <cell r="C36">
            <v>45.002280634428445</v>
          </cell>
          <cell r="R36">
            <v>90.699533821591842</v>
          </cell>
          <cell r="S36">
            <v>64.72504689945535</v>
          </cell>
          <cell r="T36">
            <v>81.471469890668331</v>
          </cell>
          <cell r="AO36">
            <v>69.198672427572816</v>
          </cell>
          <cell r="AQ36">
            <v>90.296628172085391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 1"/>
      <sheetName val="A 1 1"/>
    </sheetNames>
    <sheetDataSet>
      <sheetData sheetId="0" refreshError="1">
        <row r="3">
          <cell r="D3" t="str">
            <v>D´BRAG AUDITORES</v>
          </cell>
        </row>
        <row r="4">
          <cell r="D4" t="str">
            <v>PROGRAMA DE TRABAJO</v>
          </cell>
        </row>
        <row r="7">
          <cell r="C7" t="str">
            <v>CLIENTE                             :</v>
          </cell>
          <cell r="D7" t="str">
            <v>CENTRO DE REHABILITACION DE MANABI</v>
          </cell>
          <cell r="H7" t="str">
            <v>FECHA                    : 20-JUN-02</v>
          </cell>
        </row>
        <row r="8">
          <cell r="C8" t="str">
            <v>TIPO DE EXAMEN               :</v>
          </cell>
          <cell r="D8" t="str">
            <v>CAJA - BANCOS</v>
          </cell>
          <cell r="H8" t="str">
            <v>ELABORADO POR   :  A.C.</v>
          </cell>
        </row>
        <row r="9">
          <cell r="C9" t="str">
            <v>PERIODO EXAMINADO       :</v>
          </cell>
          <cell r="D9" t="str">
            <v>AÑO 2001</v>
          </cell>
          <cell r="H9" t="str">
            <v>CLIENTE                  :</v>
          </cell>
        </row>
        <row r="10">
          <cell r="C10" t="str">
            <v>OBJETIVOS                        :</v>
          </cell>
          <cell r="D10" t="str">
            <v xml:space="preserve">PROPIEDAD, EXACTITUD, TOTALIDAD, CORTE, VALUACION, REVELACION, </v>
          </cell>
          <cell r="H10" t="str">
            <v xml:space="preserve"> </v>
          </cell>
        </row>
        <row r="11">
          <cell r="E11" t="str">
            <v xml:space="preserve"> </v>
          </cell>
        </row>
        <row r="13">
          <cell r="B13" t="str">
            <v>No.</v>
          </cell>
          <cell r="C13" t="str">
            <v>PROCEDIMIENTO</v>
          </cell>
          <cell r="D13" t="str">
            <v>ASEVERACION</v>
          </cell>
          <cell r="E13" t="str">
            <v>HECHO POR:</v>
          </cell>
          <cell r="F13" t="str">
            <v>FECHA</v>
          </cell>
          <cell r="G13" t="str">
            <v>REF.P/T</v>
          </cell>
          <cell r="H13" t="str">
            <v>COMENTARIOS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mplo_1"/>
      <sheetName val="Ejemplo_2"/>
      <sheetName val="Ejemplo_3 &amp; 9"/>
      <sheetName val="Ejemplo_4"/>
      <sheetName val="Ejemplo_5"/>
      <sheetName val="cxp"/>
      <sheetName val="Ejemplo_7"/>
      <sheetName val="Ejemplo_8"/>
      <sheetName val="Ejemplo_10"/>
      <sheetName val="EJEMPLO 9"/>
      <sheetName val="EJEMPLO 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s"/>
      <sheetName val="Impuesto diferido"/>
      <sheetName val="infomac terrenos y edificios"/>
      <sheetName val="Impuesto diferido (2)"/>
      <sheetName val="Inf JP y desahucio"/>
      <sheetName val="CONCILIACIÓN"/>
      <sheetName val="Impuesto diferido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EFE-SCVS"/>
      <sheetName val="EFE"/>
      <sheetName val="EFE - WP"/>
      <sheetName val="PPC_BC"/>
      <sheetName val="CursoNIIF"/>
      <sheetName val="CursoEpC"/>
      <sheetName val="Videos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E4" t="str">
            <v>Caja General</v>
          </cell>
          <cell r="F4">
            <v>311</v>
          </cell>
        </row>
        <row r="5">
          <cell r="E5" t="str">
            <v>Caja Chica</v>
          </cell>
          <cell r="F5">
            <v>311</v>
          </cell>
        </row>
        <row r="6">
          <cell r="E6" t="str">
            <v>Banco</v>
          </cell>
          <cell r="F6">
            <v>311</v>
          </cell>
        </row>
        <row r="7">
          <cell r="E7" t="str">
            <v>Inversiones</v>
          </cell>
          <cell r="F7">
            <v>311</v>
          </cell>
        </row>
        <row r="8">
          <cell r="E8" t="str">
            <v>Inversiones</v>
          </cell>
          <cell r="F8">
            <v>328</v>
          </cell>
        </row>
        <row r="9">
          <cell r="E9" t="str">
            <v>Deterior Inversión</v>
          </cell>
          <cell r="F9">
            <v>329</v>
          </cell>
        </row>
        <row r="10">
          <cell r="E10" t="str">
            <v>CxC no relacionadas</v>
          </cell>
          <cell r="F10">
            <v>315</v>
          </cell>
        </row>
        <row r="11">
          <cell r="E11" t="str">
            <v>Deterior CxC</v>
          </cell>
          <cell r="F11">
            <v>317</v>
          </cell>
        </row>
        <row r="12">
          <cell r="E12" t="str">
            <v>Otras CxC</v>
          </cell>
          <cell r="F12">
            <v>325</v>
          </cell>
        </row>
        <row r="13">
          <cell r="E13" t="str">
            <v>CxC relacionadas</v>
          </cell>
          <cell r="F13">
            <v>312</v>
          </cell>
        </row>
        <row r="14">
          <cell r="E14" t="str">
            <v>Deterior CxC</v>
          </cell>
          <cell r="F14">
            <v>314</v>
          </cell>
        </row>
        <row r="15">
          <cell r="E15" t="str">
            <v>Otras CxC</v>
          </cell>
          <cell r="F15">
            <v>322</v>
          </cell>
        </row>
        <row r="16">
          <cell r="E16" t="str">
            <v>CxC a Socios y Accionistas</v>
          </cell>
          <cell r="F16">
            <v>318</v>
          </cell>
        </row>
        <row r="17">
          <cell r="E17" t="str">
            <v>CxC a Socios y Accionistas Exterior</v>
          </cell>
          <cell r="F17">
            <v>319</v>
          </cell>
        </row>
        <row r="18">
          <cell r="E18" t="str">
            <v>Dividendos por cobrar en efectivo</v>
          </cell>
          <cell r="F18">
            <v>320</v>
          </cell>
        </row>
        <row r="19">
          <cell r="E19" t="str">
            <v>Dividendos por cobrar en activos diferentes del efectivo</v>
          </cell>
          <cell r="F19">
            <v>321</v>
          </cell>
        </row>
        <row r="20">
          <cell r="E20" t="str">
            <v>Credito tributario IVA</v>
          </cell>
          <cell r="F20">
            <v>336</v>
          </cell>
        </row>
        <row r="21">
          <cell r="E21" t="str">
            <v>Credito tributario RENTA</v>
          </cell>
          <cell r="F21">
            <v>337</v>
          </cell>
        </row>
        <row r="22">
          <cell r="E22" t="str">
            <v>Credito tributario ISD</v>
          </cell>
          <cell r="F22">
            <v>335</v>
          </cell>
        </row>
        <row r="23">
          <cell r="E23" t="str">
            <v>Credito tributario RENTA años anteriores</v>
          </cell>
          <cell r="F23">
            <v>338</v>
          </cell>
        </row>
        <row r="24">
          <cell r="E24" t="str">
            <v>Materia prima</v>
          </cell>
          <cell r="F24">
            <v>340</v>
          </cell>
        </row>
        <row r="25">
          <cell r="E25" t="str">
            <v>Productos en proceso</v>
          </cell>
          <cell r="F25">
            <v>341</v>
          </cell>
        </row>
        <row r="26">
          <cell r="E26" t="str">
            <v xml:space="preserve">Suministros y materiales </v>
          </cell>
          <cell r="F26">
            <v>343</v>
          </cell>
        </row>
        <row r="27">
          <cell r="E27" t="str">
            <v xml:space="preserve">Prod. term. y mercad. en almacén </v>
          </cell>
          <cell r="F27">
            <v>342</v>
          </cell>
        </row>
        <row r="28">
          <cell r="E28" t="str">
            <v>Tránsito</v>
          </cell>
          <cell r="F28">
            <v>339</v>
          </cell>
        </row>
        <row r="29">
          <cell r="E29" t="str">
            <v>Obras en curso bajo contrato de construcción</v>
          </cell>
          <cell r="F29">
            <v>345</v>
          </cell>
        </row>
        <row r="30">
          <cell r="E30" t="str">
            <v>Obras en construcción</v>
          </cell>
          <cell r="F30">
            <v>345</v>
          </cell>
        </row>
        <row r="31">
          <cell r="E31" t="str">
            <v>Obras terminadas</v>
          </cell>
          <cell r="F31">
            <v>346</v>
          </cell>
        </row>
        <row r="32">
          <cell r="E32" t="str">
            <v>Materiales para la construcción</v>
          </cell>
          <cell r="F32">
            <v>343</v>
          </cell>
        </row>
        <row r="33">
          <cell r="E33" t="str">
            <v>Repuestos</v>
          </cell>
          <cell r="F33">
            <v>343</v>
          </cell>
        </row>
        <row r="34">
          <cell r="E34" t="str">
            <v>Valor neto de realización</v>
          </cell>
          <cell r="F34">
            <v>347</v>
          </cell>
        </row>
        <row r="35">
          <cell r="E35" t="str">
            <v>Otras pérdidas en inventario</v>
          </cell>
          <cell r="F35">
            <v>347</v>
          </cell>
        </row>
        <row r="36">
          <cell r="E36" t="str">
            <v>Anticipo a empleados</v>
          </cell>
          <cell r="F36">
            <v>359</v>
          </cell>
        </row>
        <row r="37">
          <cell r="E37" t="str">
            <v>Anticipo a proveedores</v>
          </cell>
          <cell r="F37">
            <v>359</v>
          </cell>
        </row>
        <row r="38">
          <cell r="E38" t="str">
            <v>Prepagados</v>
          </cell>
          <cell r="F38">
            <v>359</v>
          </cell>
        </row>
        <row r="39">
          <cell r="E39" t="str">
            <v>Publicidad</v>
          </cell>
          <cell r="F39">
            <v>356</v>
          </cell>
        </row>
        <row r="40">
          <cell r="E40" t="str">
            <v>Arrendamientos operativos</v>
          </cell>
          <cell r="F40">
            <v>357</v>
          </cell>
        </row>
        <row r="41">
          <cell r="E41" t="str">
            <v>Primas de seguro</v>
          </cell>
          <cell r="F41">
            <v>358</v>
          </cell>
        </row>
        <row r="42">
          <cell r="E42" t="str">
            <v>Activos no corrientes mantenidos para la venta</v>
          </cell>
          <cell r="F42">
            <v>348</v>
          </cell>
        </row>
        <row r="43">
          <cell r="E43" t="str">
            <v>Otros activos corrientes</v>
          </cell>
          <cell r="F43">
            <v>360</v>
          </cell>
        </row>
        <row r="44">
          <cell r="E44" t="str">
            <v>Terrenos</v>
          </cell>
          <cell r="F44">
            <v>362</v>
          </cell>
        </row>
        <row r="45">
          <cell r="E45" t="str">
            <v xml:space="preserve">Revaluo de Terrenos </v>
          </cell>
          <cell r="F45">
            <v>363</v>
          </cell>
        </row>
        <row r="46">
          <cell r="E46" t="str">
            <v>Edificios</v>
          </cell>
          <cell r="F46">
            <v>364</v>
          </cell>
        </row>
        <row r="47">
          <cell r="E47" t="str">
            <v>Revaluo de Edificios</v>
          </cell>
          <cell r="F47">
            <v>365</v>
          </cell>
        </row>
        <row r="48">
          <cell r="E48" t="str">
            <v>Naves, aeronaves, barcazas y similares</v>
          </cell>
          <cell r="F48">
            <v>366</v>
          </cell>
        </row>
        <row r="49">
          <cell r="E49" t="str">
            <v>Revaluo de Naves, aeronaves, barcazas y similares</v>
          </cell>
          <cell r="F49">
            <v>367</v>
          </cell>
        </row>
        <row r="50">
          <cell r="E50" t="str">
            <v>Maquinaria, equipo e instalaciones</v>
          </cell>
          <cell r="F50">
            <v>368</v>
          </cell>
        </row>
        <row r="51">
          <cell r="E51" t="str">
            <v>Revaluo de Maquinaria, equipo e instalaciones</v>
          </cell>
          <cell r="F51">
            <v>369</v>
          </cell>
        </row>
        <row r="52">
          <cell r="E52" t="str">
            <v>Plantas productoras</v>
          </cell>
          <cell r="F52">
            <v>370</v>
          </cell>
        </row>
        <row r="53">
          <cell r="E53" t="str">
            <v>Revaluo de Plantas productoras</v>
          </cell>
          <cell r="F53">
            <v>371</v>
          </cell>
        </row>
        <row r="54">
          <cell r="E54" t="str">
            <v>Construcciones en curso</v>
          </cell>
          <cell r="F54">
            <v>372</v>
          </cell>
        </row>
        <row r="55">
          <cell r="E55" t="str">
            <v>Muebles y enseres</v>
          </cell>
          <cell r="F55">
            <v>373</v>
          </cell>
        </row>
        <row r="56">
          <cell r="E56" t="str">
            <v>Equipo de computación y software</v>
          </cell>
          <cell r="F56">
            <v>374</v>
          </cell>
        </row>
        <row r="57">
          <cell r="E57" t="str">
            <v>Vehículos, equipo de transporte y caminero móvil</v>
          </cell>
          <cell r="F57">
            <v>375</v>
          </cell>
        </row>
        <row r="58">
          <cell r="E58" t="str">
            <v>Arrendamiento financiero</v>
          </cell>
          <cell r="F58">
            <v>382</v>
          </cell>
        </row>
        <row r="59">
          <cell r="E59" t="str">
            <v>Otros PPE</v>
          </cell>
          <cell r="F59">
            <v>383</v>
          </cell>
        </row>
        <row r="60">
          <cell r="E60" t="str">
            <v>Dep. Acum.  Edificios</v>
          </cell>
          <cell r="F60">
            <v>384</v>
          </cell>
        </row>
        <row r="61">
          <cell r="E61" t="str">
            <v>Dep. Acum.  Muebles y enseres</v>
          </cell>
          <cell r="F61">
            <v>384</v>
          </cell>
        </row>
        <row r="62">
          <cell r="E62" t="str">
            <v>Dep. Acum.  Maquinaria, equipo e instalaciones</v>
          </cell>
          <cell r="F62">
            <v>384</v>
          </cell>
        </row>
        <row r="63">
          <cell r="E63" t="str">
            <v>Dep. Acum.  Equipo de computación y software</v>
          </cell>
          <cell r="F63">
            <v>384</v>
          </cell>
        </row>
        <row r="64">
          <cell r="E64" t="str">
            <v>Dep. Acum.  Vehículos, equipo de transporte y caminero móvil</v>
          </cell>
          <cell r="F64">
            <v>384</v>
          </cell>
        </row>
        <row r="65">
          <cell r="E65" t="str">
            <v>Dep. Acum. De Revaluo</v>
          </cell>
          <cell r="F65">
            <v>385</v>
          </cell>
        </row>
        <row r="66">
          <cell r="E66" t="str">
            <v>Deterior PPE</v>
          </cell>
          <cell r="F66">
            <v>386</v>
          </cell>
        </row>
        <row r="67">
          <cell r="E67" t="str">
            <v>PI_Terrenos</v>
          </cell>
          <cell r="F67">
            <v>394</v>
          </cell>
        </row>
        <row r="68">
          <cell r="E68" t="str">
            <v>Dep. Acum. PI</v>
          </cell>
          <cell r="F68">
            <v>398</v>
          </cell>
        </row>
        <row r="69">
          <cell r="E69" t="str">
            <v>Deterior PI</v>
          </cell>
          <cell r="F69">
            <v>399</v>
          </cell>
        </row>
        <row r="70">
          <cell r="E70" t="str">
            <v>Activos biológicos</v>
          </cell>
          <cell r="F70">
            <v>400</v>
          </cell>
        </row>
        <row r="71">
          <cell r="E71" t="str">
            <v>Dep. Acum. Act. Biol.</v>
          </cell>
          <cell r="F71">
            <v>401</v>
          </cell>
        </row>
        <row r="72">
          <cell r="E72" t="str">
            <v>Deterior Act. Bil.</v>
          </cell>
          <cell r="F72">
            <v>402</v>
          </cell>
        </row>
        <row r="73">
          <cell r="E73" t="str">
            <v>Plusvalías</v>
          </cell>
          <cell r="F73">
            <v>387</v>
          </cell>
        </row>
        <row r="74">
          <cell r="E74" t="str">
            <v>Marcas, patentes, derechos de llave y otros similares</v>
          </cell>
          <cell r="F74">
            <v>388</v>
          </cell>
        </row>
        <row r="75">
          <cell r="E75" t="str">
            <v>Activos de exploración y explotación</v>
          </cell>
          <cell r="F75">
            <v>408</v>
          </cell>
        </row>
        <row r="76">
          <cell r="E76" t="str">
            <v>Otros activos intangibles</v>
          </cell>
          <cell r="F76">
            <v>391</v>
          </cell>
        </row>
        <row r="77">
          <cell r="E77" t="str">
            <v>Amort. Acum.</v>
          </cell>
          <cell r="F77">
            <v>410</v>
          </cell>
        </row>
        <row r="78">
          <cell r="E78" t="str">
            <v>Deterior Intangible</v>
          </cell>
          <cell r="F78">
            <v>411</v>
          </cell>
        </row>
        <row r="79">
          <cell r="E79" t="str">
            <v>Subsidiarias y asociadas</v>
          </cell>
          <cell r="F79">
            <v>412</v>
          </cell>
        </row>
        <row r="80">
          <cell r="E80" t="str">
            <v>Negocios conjuntos</v>
          </cell>
          <cell r="F80">
            <v>416</v>
          </cell>
        </row>
        <row r="81">
          <cell r="E81" t="str">
            <v>Otras inversiones</v>
          </cell>
          <cell r="F81">
            <v>418</v>
          </cell>
        </row>
        <row r="82">
          <cell r="E82" t="str">
            <v>Deterior Inversión</v>
          </cell>
          <cell r="F82">
            <v>419</v>
          </cell>
        </row>
        <row r="83">
          <cell r="E83" t="str">
            <v>CxC no relacionadas</v>
          </cell>
          <cell r="F83">
            <v>423</v>
          </cell>
        </row>
        <row r="84">
          <cell r="E84" t="str">
            <v>Deterior CxC</v>
          </cell>
          <cell r="F84">
            <v>422</v>
          </cell>
        </row>
        <row r="85">
          <cell r="E85" t="str">
            <v>Otras CxC</v>
          </cell>
          <cell r="F85">
            <v>432</v>
          </cell>
        </row>
        <row r="86">
          <cell r="E86" t="str">
            <v>CxC relacionadas</v>
          </cell>
          <cell r="F86">
            <v>420</v>
          </cell>
        </row>
        <row r="87">
          <cell r="E87" t="str">
            <v>Deterior CxC</v>
          </cell>
          <cell r="F87">
            <v>422</v>
          </cell>
        </row>
        <row r="88">
          <cell r="E88" t="str">
            <v>Otras CxC</v>
          </cell>
          <cell r="F88">
            <v>429</v>
          </cell>
        </row>
        <row r="89">
          <cell r="E89" t="str">
            <v>Otros activos financieros</v>
          </cell>
          <cell r="F89">
            <v>435</v>
          </cell>
        </row>
        <row r="90">
          <cell r="E90" t="str">
            <v>Activos por impuestos diferidos</v>
          </cell>
          <cell r="F90">
            <v>440</v>
          </cell>
        </row>
        <row r="91">
          <cell r="E91" t="str">
            <v>Otros_activos_no_corrientes</v>
          </cell>
          <cell r="F91">
            <v>445</v>
          </cell>
        </row>
        <row r="92">
          <cell r="E92" t="str">
            <v>CxP no relacionada</v>
          </cell>
          <cell r="F92">
            <v>513</v>
          </cell>
        </row>
        <row r="93">
          <cell r="E93" t="str">
            <v>Otras CxP</v>
          </cell>
          <cell r="F93">
            <v>521</v>
          </cell>
        </row>
        <row r="94">
          <cell r="E94" t="str">
            <v>CxP relacionada</v>
          </cell>
          <cell r="F94">
            <v>511</v>
          </cell>
        </row>
        <row r="95">
          <cell r="E95" t="str">
            <v>Otras CxP</v>
          </cell>
          <cell r="F95">
            <v>519</v>
          </cell>
        </row>
        <row r="96">
          <cell r="E96" t="str">
            <v>Prestamo bancario</v>
          </cell>
          <cell r="F96">
            <v>525</v>
          </cell>
        </row>
        <row r="97">
          <cell r="E97" t="str">
            <v>Préstamos de accionistas</v>
          </cell>
          <cell r="F97">
            <v>515</v>
          </cell>
        </row>
        <row r="98">
          <cell r="E98" t="str">
            <v>Arrendamiento financiero</v>
          </cell>
          <cell r="F98">
            <v>531</v>
          </cell>
        </row>
        <row r="99">
          <cell r="E99" t="str">
            <v>Créditos a mutuo</v>
          </cell>
          <cell r="F99">
            <v>527</v>
          </cell>
        </row>
        <row r="100">
          <cell r="E100" t="str">
            <v>Obligaciones emitidas</v>
          </cell>
          <cell r="F100">
            <v>528</v>
          </cell>
        </row>
        <row r="101">
          <cell r="E101" t="str">
            <v>IVA</v>
          </cell>
          <cell r="F101">
            <v>549</v>
          </cell>
        </row>
        <row r="102">
          <cell r="E102" t="str">
            <v>Retenciones Renta</v>
          </cell>
          <cell r="F102">
            <v>549</v>
          </cell>
        </row>
        <row r="103">
          <cell r="E103" t="str">
            <v>Impuesto a la renta</v>
          </cell>
          <cell r="F103">
            <v>532</v>
          </cell>
        </row>
        <row r="104">
          <cell r="E104" t="str">
            <v>Participación a trabajadores</v>
          </cell>
          <cell r="F104">
            <v>533</v>
          </cell>
        </row>
        <row r="105">
          <cell r="E105" t="str">
            <v>IESS por pagar</v>
          </cell>
          <cell r="F105">
            <v>534</v>
          </cell>
        </row>
        <row r="106">
          <cell r="E106" t="str">
            <v>Liquidaciones por pagar</v>
          </cell>
          <cell r="F106">
            <v>536</v>
          </cell>
        </row>
        <row r="107">
          <cell r="E107" t="str">
            <v>Provisiones Sociales</v>
          </cell>
          <cell r="F107">
            <v>536</v>
          </cell>
        </row>
        <row r="108">
          <cell r="E108" t="str">
            <v>Provisión Jubilación Patronal</v>
          </cell>
          <cell r="F108">
            <v>535</v>
          </cell>
        </row>
        <row r="109">
          <cell r="E109" t="str">
            <v>Dividendos por pagar</v>
          </cell>
          <cell r="F109">
            <v>517</v>
          </cell>
        </row>
        <row r="110">
          <cell r="E110" t="str">
            <v>Anticipo clientes</v>
          </cell>
          <cell r="F110">
            <v>545</v>
          </cell>
        </row>
        <row r="111">
          <cell r="E111" t="str">
            <v>Por garantías</v>
          </cell>
          <cell r="F111">
            <v>537</v>
          </cell>
        </row>
        <row r="112">
          <cell r="E112" t="str">
            <v>Por desmantelamiento</v>
          </cell>
          <cell r="F112">
            <v>538</v>
          </cell>
        </row>
        <row r="113">
          <cell r="E113" t="str">
            <v>Por contratos onerosos</v>
          </cell>
          <cell r="F113">
            <v>539</v>
          </cell>
        </row>
        <row r="114">
          <cell r="E114" t="str">
            <v>Por reestructuraciones de negocios</v>
          </cell>
          <cell r="F114">
            <v>540</v>
          </cell>
        </row>
        <row r="115">
          <cell r="E115" t="str">
            <v>Por reembolsos a clientes</v>
          </cell>
          <cell r="F115">
            <v>541</v>
          </cell>
        </row>
        <row r="116">
          <cell r="E116" t="str">
            <v>Por litigios</v>
          </cell>
          <cell r="F116">
            <v>542</v>
          </cell>
        </row>
        <row r="117">
          <cell r="E117" t="str">
            <v>Por pasivos contingentes asumidos en una combinación de negocios</v>
          </cell>
          <cell r="F117">
            <v>543</v>
          </cell>
        </row>
        <row r="118">
          <cell r="E118" t="str">
            <v>Otras Provisiones</v>
          </cell>
          <cell r="F118">
            <v>544</v>
          </cell>
        </row>
        <row r="119">
          <cell r="E119" t="str">
            <v>CxP no relacionada</v>
          </cell>
          <cell r="F119">
            <v>555</v>
          </cell>
        </row>
        <row r="120">
          <cell r="E120" t="str">
            <v>Otras CxP</v>
          </cell>
          <cell r="F120">
            <v>561</v>
          </cell>
        </row>
        <row r="121">
          <cell r="E121" t="str">
            <v>CxP relacionada</v>
          </cell>
          <cell r="F121">
            <v>553</v>
          </cell>
        </row>
        <row r="122">
          <cell r="E122" t="str">
            <v>Otras CxP</v>
          </cell>
          <cell r="F122">
            <v>559</v>
          </cell>
        </row>
        <row r="123">
          <cell r="E123" t="str">
            <v>Prestamo bancario</v>
          </cell>
          <cell r="F123">
            <v>565</v>
          </cell>
        </row>
        <row r="124">
          <cell r="E124" t="str">
            <v>Préstamos de accionistas</v>
          </cell>
          <cell r="F124">
            <v>557</v>
          </cell>
        </row>
        <row r="125">
          <cell r="E125" t="str">
            <v>Arrendamiento financiero</v>
          </cell>
          <cell r="F125">
            <v>571</v>
          </cell>
        </row>
        <row r="126">
          <cell r="E126" t="str">
            <v>Créditos a mutuo</v>
          </cell>
          <cell r="F126">
            <v>567</v>
          </cell>
        </row>
        <row r="127">
          <cell r="E127" t="str">
            <v>Obligaciones emitidas</v>
          </cell>
          <cell r="F127">
            <v>568</v>
          </cell>
        </row>
        <row r="128">
          <cell r="E128" t="str">
            <v>Pasivos por impuestos Diferido</v>
          </cell>
          <cell r="F128">
            <v>572</v>
          </cell>
        </row>
        <row r="129">
          <cell r="E129" t="str">
            <v>Provisión Jubilación patronal</v>
          </cell>
          <cell r="F129">
            <v>573</v>
          </cell>
        </row>
        <row r="130">
          <cell r="E130" t="str">
            <v>Provisión Desahucio</v>
          </cell>
          <cell r="F130">
            <v>574</v>
          </cell>
        </row>
        <row r="131">
          <cell r="E131" t="str">
            <v>Anticipo clientes</v>
          </cell>
          <cell r="F131">
            <v>584</v>
          </cell>
        </row>
        <row r="132">
          <cell r="E132" t="str">
            <v>Por garantías</v>
          </cell>
          <cell r="F132">
            <v>576</v>
          </cell>
        </row>
        <row r="133">
          <cell r="E133" t="str">
            <v>Por desmantelamiento</v>
          </cell>
          <cell r="F133">
            <v>577</v>
          </cell>
        </row>
        <row r="134">
          <cell r="E134" t="str">
            <v>Por contratos onerosos</v>
          </cell>
          <cell r="F134">
            <v>578</v>
          </cell>
        </row>
        <row r="135">
          <cell r="E135" t="str">
            <v>Por reestructuraciones de negocios</v>
          </cell>
          <cell r="F135">
            <v>579</v>
          </cell>
        </row>
        <row r="136">
          <cell r="E136" t="str">
            <v>Por reembolsos a clientes</v>
          </cell>
          <cell r="F136">
            <v>580</v>
          </cell>
        </row>
        <row r="137">
          <cell r="E137" t="str">
            <v>Por litigios</v>
          </cell>
          <cell r="F137">
            <v>581</v>
          </cell>
        </row>
        <row r="138">
          <cell r="E138" t="str">
            <v>Por pasivos contingentes asumidos en una combinación de negocios</v>
          </cell>
          <cell r="F138">
            <v>582</v>
          </cell>
        </row>
        <row r="139">
          <cell r="E139" t="str">
            <v>Provisiones</v>
          </cell>
          <cell r="F139">
            <v>583</v>
          </cell>
        </row>
        <row r="140">
          <cell r="E140" t="str">
            <v>Otros pasivos no corrientes</v>
          </cell>
          <cell r="F140">
            <v>588</v>
          </cell>
        </row>
        <row r="141">
          <cell r="E141" t="str">
            <v>Capital Social</v>
          </cell>
          <cell r="F141">
            <v>601</v>
          </cell>
          <cell r="G141">
            <v>301</v>
          </cell>
        </row>
        <row r="142">
          <cell r="E142" t="str">
            <v>Aportes para futura capitalización</v>
          </cell>
          <cell r="F142">
            <v>603</v>
          </cell>
          <cell r="G142">
            <v>302</v>
          </cell>
        </row>
        <row r="143">
          <cell r="E143" t="str">
            <v>Reserva legal</v>
          </cell>
          <cell r="F143">
            <v>604</v>
          </cell>
          <cell r="G143">
            <v>30401</v>
          </cell>
        </row>
        <row r="144">
          <cell r="E144" t="str">
            <v xml:space="preserve">Reserva facultativas </v>
          </cell>
          <cell r="F144">
            <v>605</v>
          </cell>
          <cell r="G144">
            <v>30402</v>
          </cell>
        </row>
        <row r="145">
          <cell r="E145" t="str">
            <v>Reserva de capital</v>
          </cell>
          <cell r="F145">
            <v>607</v>
          </cell>
          <cell r="G145">
            <v>30403</v>
          </cell>
        </row>
        <row r="146">
          <cell r="E146" t="str">
            <v>Adopcion por primera vez de las niif</v>
          </cell>
          <cell r="F146">
            <v>614</v>
          </cell>
          <cell r="G146">
            <v>30603</v>
          </cell>
        </row>
        <row r="147">
          <cell r="E147" t="str">
            <v>Utilidad acumuladas</v>
          </cell>
          <cell r="F147">
            <v>611</v>
          </cell>
          <cell r="G147">
            <v>30601</v>
          </cell>
        </row>
        <row r="148">
          <cell r="E148" t="str">
            <v>Pérdida acumulada</v>
          </cell>
          <cell r="F148">
            <v>612</v>
          </cell>
          <cell r="G148">
            <v>30602</v>
          </cell>
        </row>
        <row r="149">
          <cell r="E149" t="str">
            <v xml:space="preserve">Utilidad del ejercicio </v>
          </cell>
          <cell r="F149">
            <v>615</v>
          </cell>
          <cell r="G149">
            <v>30701</v>
          </cell>
        </row>
        <row r="150">
          <cell r="E150" t="str">
            <v>Pérdida del ejercicio</v>
          </cell>
          <cell r="F150">
            <v>616</v>
          </cell>
          <cell r="G150">
            <v>30702</v>
          </cell>
        </row>
        <row r="151">
          <cell r="E151" t="str">
            <v>Superávit de activos financieros disponibles para la venta</v>
          </cell>
          <cell r="F151">
            <v>620</v>
          </cell>
          <cell r="G151">
            <v>30501</v>
          </cell>
        </row>
        <row r="152">
          <cell r="E152" t="str">
            <v>Superávit por revaluación de PPE</v>
          </cell>
          <cell r="F152">
            <v>618</v>
          </cell>
          <cell r="G152">
            <v>30502</v>
          </cell>
        </row>
        <row r="153">
          <cell r="E153" t="str">
            <v>Superávit por revaluación de activos intangibles</v>
          </cell>
          <cell r="F153">
            <v>619</v>
          </cell>
          <cell r="G153">
            <v>30503</v>
          </cell>
        </row>
        <row r="154">
          <cell r="E154" t="str">
            <v>Inversiones en instrumentos de patrimonio a valor razonable con cambios en otro resultado integral</v>
          </cell>
          <cell r="F154">
            <v>621</v>
          </cell>
          <cell r="G154">
            <v>30504</v>
          </cell>
        </row>
        <row r="155">
          <cell r="E155" t="str">
            <v>Tasa de cambio de Moneda Extranjera</v>
          </cell>
          <cell r="F155">
            <v>622</v>
          </cell>
          <cell r="G155">
            <v>30504</v>
          </cell>
        </row>
        <row r="156">
          <cell r="E156" t="str">
            <v>Ganancias y pérdidas actuariales</v>
          </cell>
          <cell r="F156">
            <v>623</v>
          </cell>
          <cell r="G156">
            <v>30504</v>
          </cell>
        </row>
        <row r="157">
          <cell r="E157" t="str">
            <v>Instrumentos de cobertura</v>
          </cell>
          <cell r="F157">
            <v>624</v>
          </cell>
          <cell r="G157">
            <v>30504</v>
          </cell>
        </row>
        <row r="158">
          <cell r="E158" t="str">
            <v>Otros</v>
          </cell>
          <cell r="F158">
            <v>625</v>
          </cell>
          <cell r="G158">
            <v>30504</v>
          </cell>
        </row>
        <row r="165">
          <cell r="E165" t="str">
            <v>Cta. Sig.</v>
          </cell>
        </row>
        <row r="166">
          <cell r="E166" t="str">
            <v>Tarifa 12%</v>
          </cell>
          <cell r="F166">
            <v>6001</v>
          </cell>
        </row>
        <row r="167">
          <cell r="E167" t="str">
            <v>Tarifa 0%</v>
          </cell>
          <cell r="F167">
            <v>6003</v>
          </cell>
        </row>
        <row r="168">
          <cell r="E168" t="str">
            <v>Exportaciones</v>
          </cell>
          <cell r="F168">
            <v>6009</v>
          </cell>
        </row>
        <row r="169">
          <cell r="E169" t="str">
            <v>Tarifa 12%</v>
          </cell>
          <cell r="F169">
            <v>6005</v>
          </cell>
        </row>
        <row r="170">
          <cell r="E170" t="str">
            <v>Tarifa 0%</v>
          </cell>
          <cell r="F170">
            <v>6007</v>
          </cell>
        </row>
        <row r="171">
          <cell r="E171" t="str">
            <v>Contratos de construcción</v>
          </cell>
          <cell r="F171">
            <v>6013</v>
          </cell>
        </row>
        <row r="172">
          <cell r="E172" t="str">
            <v>Subvenciones</v>
          </cell>
          <cell r="F172">
            <v>6039</v>
          </cell>
        </row>
        <row r="173">
          <cell r="E173" t="str">
            <v>Comisiones</v>
          </cell>
          <cell r="F173">
            <v>6015</v>
          </cell>
        </row>
        <row r="174">
          <cell r="E174" t="str">
            <v>Ingresos financieros</v>
          </cell>
          <cell r="F174">
            <v>6115</v>
          </cell>
        </row>
        <row r="175">
          <cell r="E175" t="str">
            <v>Dividendos</v>
          </cell>
          <cell r="F175">
            <v>6023</v>
          </cell>
        </row>
        <row r="176">
          <cell r="E176" t="str">
            <v>Del Exterior</v>
          </cell>
          <cell r="F176">
            <v>6091</v>
          </cell>
        </row>
        <row r="177">
          <cell r="E177" t="str">
            <v>Otras rentas</v>
          </cell>
          <cell r="F177">
            <v>6093</v>
          </cell>
        </row>
        <row r="178">
          <cell r="E178" t="str">
            <v>Utilidad en venta de activos</v>
          </cell>
          <cell r="F178">
            <v>6035</v>
          </cell>
        </row>
        <row r="179">
          <cell r="E179" t="str">
            <v>Costos de producción</v>
          </cell>
          <cell r="F179">
            <v>7004</v>
          </cell>
        </row>
        <row r="180">
          <cell r="E180" t="str">
            <v>Sueldos</v>
          </cell>
          <cell r="F180">
            <v>7040</v>
          </cell>
        </row>
        <row r="181">
          <cell r="E181" t="str">
            <v>Beneficios Sociales</v>
          </cell>
          <cell r="F181">
            <v>7043</v>
          </cell>
        </row>
        <row r="182">
          <cell r="E182" t="str">
            <v>Aporte al IESS</v>
          </cell>
          <cell r="F182">
            <v>7046</v>
          </cell>
        </row>
        <row r="183">
          <cell r="E183" t="str">
            <v>Honorarios profesionales</v>
          </cell>
          <cell r="F183">
            <v>7049</v>
          </cell>
        </row>
        <row r="184">
          <cell r="E184" t="str">
            <v>Honorarios del exterior</v>
          </cell>
          <cell r="F184">
            <v>7052</v>
          </cell>
        </row>
        <row r="185">
          <cell r="E185" t="str">
            <v>Arrendamiento</v>
          </cell>
          <cell r="F185">
            <v>7188</v>
          </cell>
        </row>
        <row r="186">
          <cell r="E186" t="str">
            <v>Mantenimiento</v>
          </cell>
          <cell r="F186">
            <v>7196</v>
          </cell>
        </row>
        <row r="187">
          <cell r="E187" t="str">
            <v>Combustibles</v>
          </cell>
          <cell r="F187">
            <v>7178</v>
          </cell>
        </row>
        <row r="188">
          <cell r="E188" t="str">
            <v>Promoción</v>
          </cell>
          <cell r="F188">
            <v>7173</v>
          </cell>
        </row>
        <row r="189">
          <cell r="E189" t="str">
            <v>Suministros</v>
          </cell>
          <cell r="F189">
            <v>7190</v>
          </cell>
        </row>
        <row r="190">
          <cell r="E190" t="str">
            <v>Alimentacion</v>
          </cell>
          <cell r="F190">
            <v>7247</v>
          </cell>
        </row>
        <row r="191">
          <cell r="E191" t="str">
            <v>Jubilación patronal</v>
          </cell>
          <cell r="F191">
            <v>7055</v>
          </cell>
        </row>
        <row r="192">
          <cell r="E192" t="str">
            <v>Desahucio</v>
          </cell>
          <cell r="F192">
            <v>7058</v>
          </cell>
        </row>
        <row r="193">
          <cell r="E193" t="str">
            <v>Valor neto de realización</v>
          </cell>
          <cell r="F193">
            <v>7115</v>
          </cell>
        </row>
        <row r="194">
          <cell r="E194" t="str">
            <v>Gasto Deterioro</v>
          </cell>
          <cell r="F194">
            <v>7124</v>
          </cell>
        </row>
        <row r="195">
          <cell r="E195" t="str">
            <v>Gasto Provisiones</v>
          </cell>
          <cell r="F195">
            <v>7163</v>
          </cell>
        </row>
        <row r="196">
          <cell r="E196" t="str">
            <v>Arrendamiento</v>
          </cell>
          <cell r="F196">
            <v>7188</v>
          </cell>
        </row>
        <row r="197">
          <cell r="E197" t="str">
            <v>Comisiones</v>
          </cell>
          <cell r="F197">
            <v>7269</v>
          </cell>
        </row>
        <row r="198">
          <cell r="E198" t="str">
            <v>Intereses bancarios</v>
          </cell>
          <cell r="F198">
            <v>7269</v>
          </cell>
        </row>
        <row r="199">
          <cell r="E199" t="str">
            <v>Intereses de terceros</v>
          </cell>
          <cell r="F199">
            <v>7293</v>
          </cell>
        </row>
        <row r="200">
          <cell r="E200" t="str">
            <v>Otras pérdida</v>
          </cell>
          <cell r="F200">
            <v>7139</v>
          </cell>
        </row>
        <row r="201">
          <cell r="E201" t="str">
            <v>Seguros</v>
          </cell>
          <cell r="F201">
            <v>7202</v>
          </cell>
        </row>
        <row r="202">
          <cell r="E202" t="str">
            <v>Gastos del exterior por parte relacionadas</v>
          </cell>
          <cell r="F202">
            <v>7205</v>
          </cell>
        </row>
        <row r="203">
          <cell r="E203" t="str">
            <v>Gastos de viaje</v>
          </cell>
          <cell r="F203">
            <v>7182</v>
          </cell>
        </row>
        <row r="204">
          <cell r="E204" t="str">
            <v>IVA al gasto</v>
          </cell>
          <cell r="F204">
            <v>7238</v>
          </cell>
        </row>
        <row r="205">
          <cell r="E205" t="str">
            <v>Depreciación de PPE</v>
          </cell>
          <cell r="F205">
            <v>7067</v>
          </cell>
        </row>
        <row r="206">
          <cell r="E206" t="str">
            <v>Depreciación del reavalúo de PPE</v>
          </cell>
          <cell r="F206">
            <v>7076</v>
          </cell>
        </row>
        <row r="207">
          <cell r="E207" t="str">
            <v>Amortización</v>
          </cell>
          <cell r="F207">
            <v>7100</v>
          </cell>
        </row>
        <row r="208">
          <cell r="E208" t="str">
            <v>Servicios basicos</v>
          </cell>
          <cell r="F208">
            <v>7241</v>
          </cell>
        </row>
        <row r="209">
          <cell r="E209" t="str">
            <v>Otros costos</v>
          </cell>
          <cell r="F209">
            <v>7247</v>
          </cell>
        </row>
        <row r="210">
          <cell r="E210" t="str">
            <v>Sueldos</v>
          </cell>
          <cell r="F210">
            <v>7041</v>
          </cell>
        </row>
        <row r="211">
          <cell r="E211" t="str">
            <v>Beneficios Sociales</v>
          </cell>
          <cell r="F211">
            <v>7044</v>
          </cell>
        </row>
        <row r="212">
          <cell r="E212" t="str">
            <v>Aporte al IESS</v>
          </cell>
          <cell r="F212">
            <v>7047</v>
          </cell>
        </row>
        <row r="213">
          <cell r="E213" t="str">
            <v>Honorarios profesionales</v>
          </cell>
          <cell r="F213">
            <v>7050</v>
          </cell>
        </row>
        <row r="214">
          <cell r="E214" t="str">
            <v>Honorarios del exterior</v>
          </cell>
          <cell r="F214">
            <v>7053</v>
          </cell>
        </row>
        <row r="215">
          <cell r="E215" t="str">
            <v>Arrendamiento</v>
          </cell>
          <cell r="F215">
            <v>7188</v>
          </cell>
        </row>
        <row r="216">
          <cell r="E216" t="str">
            <v>Mantenimiento</v>
          </cell>
          <cell r="F216">
            <v>7197</v>
          </cell>
        </row>
        <row r="217">
          <cell r="E217" t="str">
            <v>Combustibles</v>
          </cell>
          <cell r="F217">
            <v>7179</v>
          </cell>
        </row>
        <row r="218">
          <cell r="E218" t="str">
            <v>Promoción</v>
          </cell>
          <cell r="F218">
            <v>7173</v>
          </cell>
        </row>
        <row r="219">
          <cell r="E219" t="str">
            <v>Suministros</v>
          </cell>
          <cell r="F219">
            <v>7191</v>
          </cell>
        </row>
        <row r="220">
          <cell r="E220" t="str">
            <v>Transporte</v>
          </cell>
          <cell r="F220">
            <v>7176</v>
          </cell>
        </row>
        <row r="221">
          <cell r="E221" t="str">
            <v>Jubilación patronal</v>
          </cell>
          <cell r="F221">
            <v>7056</v>
          </cell>
        </row>
        <row r="222">
          <cell r="E222" t="str">
            <v>Desahucio</v>
          </cell>
          <cell r="F222">
            <v>7059</v>
          </cell>
        </row>
        <row r="223">
          <cell r="E223" t="str">
            <v>Cuentas incobrables</v>
          </cell>
          <cell r="F223">
            <v>7113</v>
          </cell>
        </row>
        <row r="224">
          <cell r="E224" t="str">
            <v>Alimentacion</v>
          </cell>
          <cell r="F224">
            <v>7248</v>
          </cell>
        </row>
        <row r="225">
          <cell r="E225" t="str">
            <v>Valor neto de realización</v>
          </cell>
          <cell r="F225">
            <v>7116</v>
          </cell>
        </row>
        <row r="226">
          <cell r="E226" t="str">
            <v>Gasto Deterioro</v>
          </cell>
          <cell r="F226">
            <v>7125</v>
          </cell>
        </row>
        <row r="227">
          <cell r="E227" t="str">
            <v>Gasto Provisiones</v>
          </cell>
          <cell r="F227">
            <v>7164</v>
          </cell>
        </row>
        <row r="228">
          <cell r="E228" t="str">
            <v>Arrendamiento</v>
          </cell>
          <cell r="F228">
            <v>7188</v>
          </cell>
        </row>
        <row r="229">
          <cell r="E229" t="str">
            <v>Participación a trabajadores</v>
          </cell>
          <cell r="F229">
            <v>803</v>
          </cell>
        </row>
        <row r="230">
          <cell r="E230" t="str">
            <v>Comisiones</v>
          </cell>
          <cell r="F230">
            <v>7321</v>
          </cell>
        </row>
        <row r="231">
          <cell r="E231" t="str">
            <v>Otras pérdida</v>
          </cell>
          <cell r="F231">
            <v>7140</v>
          </cell>
        </row>
        <row r="232">
          <cell r="E232" t="str">
            <v>Seguros</v>
          </cell>
          <cell r="F232">
            <v>7203</v>
          </cell>
        </row>
        <row r="233">
          <cell r="E233" t="str">
            <v>Gastos del exterior por parte relacionadas</v>
          </cell>
          <cell r="F233">
            <v>7206</v>
          </cell>
        </row>
        <row r="234">
          <cell r="E234" t="str">
            <v>Gastos de gestión</v>
          </cell>
          <cell r="F234">
            <v>7185</v>
          </cell>
        </row>
        <row r="235">
          <cell r="E235" t="str">
            <v>Impuestos, contribuciones y otros</v>
          </cell>
          <cell r="F235">
            <v>7209</v>
          </cell>
        </row>
        <row r="236">
          <cell r="E236" t="str">
            <v>Gastos de viaje</v>
          </cell>
          <cell r="F236">
            <v>7182</v>
          </cell>
        </row>
        <row r="237">
          <cell r="E237" t="str">
            <v>IVA al gasto</v>
          </cell>
          <cell r="F237">
            <v>7239</v>
          </cell>
        </row>
        <row r="238">
          <cell r="E238" t="str">
            <v>Depreciación de PPE</v>
          </cell>
          <cell r="F238">
            <v>7068</v>
          </cell>
        </row>
        <row r="239">
          <cell r="E239" t="str">
            <v>Depreciación del reavalúo de PPE</v>
          </cell>
          <cell r="F239">
            <v>7077</v>
          </cell>
        </row>
        <row r="240">
          <cell r="E240" t="str">
            <v>Amortización</v>
          </cell>
          <cell r="F240">
            <v>7101</v>
          </cell>
        </row>
        <row r="241">
          <cell r="E241" t="str">
            <v>Gastos Bancarios</v>
          </cell>
          <cell r="F241">
            <v>27269</v>
          </cell>
        </row>
        <row r="242">
          <cell r="E242" t="str">
            <v>Impuesto a la Renta</v>
          </cell>
          <cell r="F242">
            <v>888</v>
          </cell>
        </row>
        <row r="243">
          <cell r="E243" t="str">
            <v>Servicios basicos</v>
          </cell>
          <cell r="F243">
            <v>7242</v>
          </cell>
        </row>
        <row r="244">
          <cell r="E244" t="str">
            <v>Otros gastos Adm.</v>
          </cell>
          <cell r="F244">
            <v>7311</v>
          </cell>
        </row>
        <row r="245">
          <cell r="E245" t="str">
            <v>Sueldos</v>
          </cell>
          <cell r="F245">
            <v>7041</v>
          </cell>
        </row>
        <row r="246">
          <cell r="E246" t="str">
            <v>Beneficios Sociales</v>
          </cell>
          <cell r="F246">
            <v>7044</v>
          </cell>
        </row>
        <row r="247">
          <cell r="E247" t="str">
            <v>Aporte al IESS</v>
          </cell>
          <cell r="F247">
            <v>7047</v>
          </cell>
        </row>
        <row r="248">
          <cell r="E248" t="str">
            <v>Honorarios profesionales</v>
          </cell>
          <cell r="F248">
            <v>7050</v>
          </cell>
        </row>
        <row r="249">
          <cell r="E249" t="str">
            <v>Honorarios del exterior</v>
          </cell>
          <cell r="F249">
            <v>7053</v>
          </cell>
        </row>
        <row r="250">
          <cell r="E250" t="str">
            <v>Arrendamiento</v>
          </cell>
          <cell r="F250">
            <v>7188</v>
          </cell>
        </row>
        <row r="251">
          <cell r="E251" t="str">
            <v>Mantenimiento</v>
          </cell>
          <cell r="F251">
            <v>7197</v>
          </cell>
        </row>
        <row r="252">
          <cell r="E252" t="str">
            <v>Combustibles</v>
          </cell>
          <cell r="F252">
            <v>7179</v>
          </cell>
        </row>
        <row r="253">
          <cell r="E253" t="str">
            <v>Promoción</v>
          </cell>
          <cell r="F253">
            <v>7173</v>
          </cell>
        </row>
        <row r="254">
          <cell r="E254" t="str">
            <v>Suministros</v>
          </cell>
          <cell r="F254">
            <v>7191</v>
          </cell>
        </row>
        <row r="255">
          <cell r="E255" t="str">
            <v>Transporte</v>
          </cell>
          <cell r="F255">
            <v>7176</v>
          </cell>
        </row>
        <row r="256">
          <cell r="E256" t="str">
            <v>Jubilación patronal</v>
          </cell>
          <cell r="F256">
            <v>7056</v>
          </cell>
        </row>
        <row r="257">
          <cell r="E257" t="str">
            <v>Desahucio</v>
          </cell>
          <cell r="F257">
            <v>7059</v>
          </cell>
        </row>
        <row r="258">
          <cell r="E258" t="str">
            <v>Cuentas incobrables</v>
          </cell>
          <cell r="F258">
            <v>7113</v>
          </cell>
        </row>
        <row r="259">
          <cell r="E259" t="str">
            <v>Alimentacion</v>
          </cell>
          <cell r="F259">
            <v>7248</v>
          </cell>
        </row>
        <row r="260">
          <cell r="E260" t="str">
            <v>Valor neto de realización</v>
          </cell>
          <cell r="F260">
            <v>7116</v>
          </cell>
        </row>
        <row r="261">
          <cell r="E261" t="str">
            <v>Gasto Deterioro</v>
          </cell>
          <cell r="F261">
            <v>7140</v>
          </cell>
        </row>
        <row r="262">
          <cell r="E262" t="str">
            <v>Gasto Provisiones</v>
          </cell>
          <cell r="F262">
            <v>7164</v>
          </cell>
        </row>
        <row r="263">
          <cell r="E263" t="str">
            <v>Arrendamiento</v>
          </cell>
          <cell r="F263">
            <v>7188</v>
          </cell>
        </row>
        <row r="264">
          <cell r="E264" t="str">
            <v>Comisiones</v>
          </cell>
          <cell r="F264">
            <v>7321</v>
          </cell>
        </row>
        <row r="265">
          <cell r="E265" t="str">
            <v>Otras pérdida</v>
          </cell>
          <cell r="F265">
            <v>7140</v>
          </cell>
        </row>
        <row r="266">
          <cell r="E266" t="str">
            <v>Seguros</v>
          </cell>
          <cell r="F266">
            <v>7203</v>
          </cell>
        </row>
        <row r="267">
          <cell r="E267" t="str">
            <v>Gastos del exterior por parte relacionadas</v>
          </cell>
          <cell r="F267">
            <v>7206</v>
          </cell>
        </row>
        <row r="268">
          <cell r="E268" t="str">
            <v>Gastos de gestión</v>
          </cell>
          <cell r="F268">
            <v>7185</v>
          </cell>
        </row>
        <row r="269">
          <cell r="E269" t="str">
            <v>Impuestos, contribuciones y otros</v>
          </cell>
          <cell r="F269">
            <v>7209</v>
          </cell>
        </row>
        <row r="270">
          <cell r="E270" t="str">
            <v>Gastos de viaje</v>
          </cell>
          <cell r="F270">
            <v>7182</v>
          </cell>
        </row>
        <row r="271">
          <cell r="E271" t="str">
            <v>IVA al gasto</v>
          </cell>
          <cell r="F271">
            <v>7239</v>
          </cell>
        </row>
        <row r="272">
          <cell r="E272" t="str">
            <v>Depreciación de PPE</v>
          </cell>
          <cell r="F272">
            <v>7068</v>
          </cell>
        </row>
        <row r="273">
          <cell r="E273" t="str">
            <v>Depreciación del reavalúo de PPE</v>
          </cell>
          <cell r="F273">
            <v>7077</v>
          </cell>
        </row>
        <row r="274">
          <cell r="E274" t="str">
            <v>Amortización</v>
          </cell>
          <cell r="F274">
            <v>7101</v>
          </cell>
        </row>
        <row r="275">
          <cell r="E275" t="str">
            <v>Servicios basicos</v>
          </cell>
          <cell r="F275">
            <v>7242</v>
          </cell>
        </row>
        <row r="276">
          <cell r="E276" t="str">
            <v>Otros gastos Vta.</v>
          </cell>
          <cell r="F276">
            <v>7311</v>
          </cell>
        </row>
        <row r="277">
          <cell r="E277" t="str">
            <v>Intereses bancarios</v>
          </cell>
          <cell r="F277">
            <v>7269</v>
          </cell>
        </row>
        <row r="278">
          <cell r="E278" t="str">
            <v>Intereses de terceros</v>
          </cell>
          <cell r="F278">
            <v>7293</v>
          </cell>
        </row>
        <row r="279">
          <cell r="E279" t="str">
            <v>Gasto participación a trabajadores</v>
          </cell>
          <cell r="F279">
            <v>803</v>
          </cell>
        </row>
        <row r="280">
          <cell r="E280" t="str">
            <v>Gasto por impuesto a las ganancias corriente</v>
          </cell>
          <cell r="F280">
            <v>850</v>
          </cell>
        </row>
        <row r="281">
          <cell r="E281" t="str">
            <v>Efecto de impuestos diferidos</v>
          </cell>
          <cell r="F281">
            <v>889</v>
          </cell>
        </row>
        <row r="282">
          <cell r="E282" t="str">
            <v>Otros gastos</v>
          </cell>
          <cell r="F282">
            <v>7311</v>
          </cell>
        </row>
        <row r="283">
          <cell r="E283" t="str">
            <v>Pérdida en venta de activos</v>
          </cell>
          <cell r="F283">
            <v>7170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CodigoTrabajo"/>
      <sheetName val="Tabcol88"/>
      <sheetName val="Tabsoa"/>
      <sheetName val="Resumen WCH"/>
      <sheetName val="Comentarios"/>
      <sheetName val="Bases Biométricas"/>
      <sheetName val="Fas87def"/>
      <sheetName val="Resumen_WCH"/>
      <sheetName val="Bases_Biométr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3</v>
          </cell>
        </row>
        <row r="17">
          <cell r="B17">
            <v>3</v>
          </cell>
        </row>
        <row r="18">
          <cell r="B18">
            <v>3</v>
          </cell>
        </row>
        <row r="19">
          <cell r="B19">
            <v>3</v>
          </cell>
        </row>
        <row r="20">
          <cell r="B20">
            <v>3</v>
          </cell>
        </row>
        <row r="21">
          <cell r="B21">
            <v>3</v>
          </cell>
        </row>
        <row r="22">
          <cell r="B22">
            <v>3</v>
          </cell>
        </row>
        <row r="23">
          <cell r="B23">
            <v>3</v>
          </cell>
        </row>
      </sheetData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ID"/>
      <sheetName val="ERI"/>
      <sheetName val="Asientos 2011"/>
      <sheetName val="Asientos 2010"/>
      <sheetName val="Asientos 2009"/>
      <sheetName val="EEFF"/>
      <sheetName val="Nota P&amp;G"/>
      <sheetName val="Bases"/>
      <sheetName val="Tabla"/>
    </sheetNames>
    <sheetDataSet>
      <sheetData sheetId="0">
        <row r="5">
          <cell r="E5">
            <v>97235.97</v>
          </cell>
        </row>
      </sheetData>
      <sheetData sheetId="1"/>
      <sheetData sheetId="2"/>
      <sheetData sheetId="3">
        <row r="111">
          <cell r="F111">
            <v>49163.140000000007</v>
          </cell>
        </row>
      </sheetData>
      <sheetData sheetId="4">
        <row r="142">
          <cell r="F142">
            <v>23397.45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 (2)"/>
      <sheetName val="ERI (2)"/>
      <sheetName val="ESF (2)"/>
      <sheetName val="Datos Generales"/>
      <sheetName val="Sumaria"/>
      <sheetName val="ESF"/>
      <sheetName val="ERI"/>
      <sheetName val="ECP"/>
      <sheetName val="EFE"/>
      <sheetName val="EFE - WP"/>
      <sheetName val="101"/>
      <sheetName val="PPC-BC"/>
      <sheetName val="cambios de ctas"/>
      <sheetName val="ECP-SCVS"/>
      <sheetName val="EFE-SCVS"/>
      <sheetName val="Base MP"/>
      <sheetName val="Listas"/>
      <sheetName val="Anticipo Imp. Rta.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SACHATECHNOLOGY MULTISERVICIOS CIA LTDA</v>
          </cell>
        </row>
        <row r="4">
          <cell r="B4" t="str">
            <v>(Una Subsidiaria de XXXXXXXXXX)</v>
          </cell>
        </row>
        <row r="6">
          <cell r="B6" t="str">
            <v xml:space="preserve">Nancy Guaman </v>
          </cell>
        </row>
        <row r="7">
          <cell r="B7" t="str">
            <v>31, 2017</v>
          </cell>
          <cell r="C7" t="str">
            <v>31, 2018</v>
          </cell>
        </row>
        <row r="10">
          <cell r="B10">
            <v>21053.455750000001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0A87B2-3FCA-4453-B004-A4513A5BC006}" name="Tabla_PPC_BC" displayName="Tabla_PPC_BC" ref="B24:R84" totalsRowShown="0" headerRowDxfId="16" dataDxfId="14" headerRowBorderDxfId="15" tableBorderDxfId="13" headerRowCellStyle="Millares" dataCellStyle="Millares">
  <autoFilter ref="B24:R84" xr:uid="{00000000-0009-0000-0100-000004000000}"/>
  <tableColumns count="17">
    <tableColumn id="1" xr3:uid="{8121B903-2C55-4DCD-AD3E-FBE5E62B488E}" name="Elemento" dataDxfId="12">
      <calculatedColumnFormula>IF(LEFT(J25,1)="1","Activos",IF(LEFT(J25,1)="2","Pasivos",IF(LEFT(J25,1)="3","Patrimonio",IF(LEFT(J25,1)="4","Ingresos",IF(LEFT(J25,3)="5.1","Costo",IF(LEFT(J25,3)="5.2","Gastos",0))))))</calculatedColumnFormula>
    </tableColumn>
    <tableColumn id="2" xr3:uid="{39B6DF8E-D5AB-4390-ADBF-834083BD0F02}" name="Liquidez"/>
    <tableColumn id="3" xr3:uid="{782E1DCE-6E88-4011-AFEB-075F2B257E64}" name="Rubro" dataDxfId="11"/>
    <tableColumn id="4" xr3:uid="{4A58706D-CA2A-4A92-BD60-E92C2B943D99}" name="Ref.">
      <calculatedColumnFormula>LEFT(J25,3)</calculatedColumnFormula>
    </tableColumn>
    <tableColumn id="5" xr3:uid="{2D7D4CAD-488E-4D3B-9E72-79C559841BF9}" name="Cta. Sig." dataDxfId="10"/>
    <tableColumn id="6" xr3:uid="{28545206-7074-4E8B-954C-4BB105F1734B}" name="SRI Casillero" dataDxfId="9"/>
    <tableColumn id="7" xr3:uid="{21BC80C4-FF1E-48F1-A864-4C96F8245EB7}" name="SuperCia Casillero"/>
    <tableColumn id="8" xr3:uid="{B58C16FD-C075-4E54-B9B5-4FCBAE0F09D5}" name="Asiento"/>
    <tableColumn id="9" xr3:uid="{FCB41BA9-3F18-4E3C-9A07-81E90383798D}" name="Código" dataDxfId="8"/>
    <tableColumn id="10" xr3:uid="{B35143F8-6F8E-4A21-8C5C-11FC08D6EA32}" name="Nombre" dataDxfId="7"/>
    <tableColumn id="11" xr3:uid="{79CCB314-A5B4-47F8-A345-C3C78097DC01}" name="PPC - eeff20X0" dataDxfId="6" dataCellStyle="Millares"/>
    <tableColumn id="12" xr3:uid="{F813B226-A700-443B-BA98-24E2BE93AC5C}" name="ajustes18" dataDxfId="5" dataCellStyle="Millares"/>
    <tableColumn id="13" xr3:uid="{13919CC1-92EE-4F94-B206-6B9B6D97BBF0}" name=" Periordo20X0" dataDxfId="4" dataCellStyle="Millares">
      <calculatedColumnFormula>ROUND(L25+M25,2)</calculatedColumnFormula>
    </tableColumn>
    <tableColumn id="14" xr3:uid="{F75C5E60-5743-4D04-9825-383EB23CB2D8}" name="PPC - eeff20X1" dataDxfId="3" dataCellStyle="Millares"/>
    <tableColumn id="15" xr3:uid="{E9F04786-4051-42C8-BCD5-ECD90CB75754}" name="ajustes19" dataDxfId="2" dataCellStyle="Millares"/>
    <tableColumn id="16" xr3:uid="{94CBBED3-02AA-4898-A0CB-1B840A490EFD}" name="Periordo20X1" dataDxfId="1" dataCellStyle="Millares">
      <calculatedColumnFormula>ROUND(+O25+P25,2)</calculatedColumnFormula>
    </tableColumn>
    <tableColumn id="17" xr3:uid="{427BD3EC-59A6-433A-8C15-67482CE9A39D}" name="Observación" dataDxfId="0" dataCellStyle="Millares"/>
  </tableColumns>
  <tableStyleInfo name="TableStyleLight11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D0517-525D-4A11-B1E8-BC7E72DD1EC4}">
  <sheetPr>
    <tabColor rgb="FFC00000"/>
  </sheetPr>
  <dimension ref="B1:U269"/>
  <sheetViews>
    <sheetView tabSelected="1" zoomScale="85" zoomScaleNormal="85" workbookViewId="0"/>
  </sheetViews>
  <sheetFormatPr baseColWidth="10" defaultColWidth="11" defaultRowHeight="15.75" outlineLevelRow="2" outlineLevelCol="1" x14ac:dyDescent="0.25"/>
  <cols>
    <col min="1" max="1" width="4" customWidth="1"/>
    <col min="2" max="2" width="11.5" customWidth="1"/>
    <col min="3" max="3" width="27.125" customWidth="1"/>
    <col min="4" max="4" width="31.125" bestFit="1" customWidth="1"/>
    <col min="6" max="6" width="22.375" customWidth="1"/>
    <col min="7" max="7" width="9.25" customWidth="1"/>
    <col min="8" max="8" width="8.75" customWidth="1"/>
    <col min="10" max="10" width="11.875" bestFit="1" customWidth="1"/>
    <col min="11" max="11" width="76.125" customWidth="1"/>
    <col min="12" max="12" width="17" customWidth="1" outlineLevel="1"/>
    <col min="13" max="13" width="12.375" customWidth="1" outlineLevel="1"/>
    <col min="14" max="14" width="13.125" style="7" bestFit="1" customWidth="1"/>
    <col min="15" max="15" width="17" style="7" customWidth="1" outlineLevel="1"/>
    <col min="16" max="16" width="12.375" style="7" customWidth="1" outlineLevel="1"/>
    <col min="17" max="17" width="13.375" style="7" bestFit="1" customWidth="1"/>
    <col min="18" max="18" width="15.625" style="7" customWidth="1"/>
    <col min="19" max="19" width="12.625" style="7" bestFit="1" customWidth="1"/>
    <col min="20" max="20" width="11" style="7"/>
    <col min="22" max="22" width="12.375" bestFit="1" customWidth="1"/>
  </cols>
  <sheetData>
    <row r="1" spans="2:21" outlineLevel="1" x14ac:dyDescent="0.25">
      <c r="K1" s="1" t="s">
        <v>0</v>
      </c>
      <c r="L1" s="2" t="s">
        <v>1</v>
      </c>
      <c r="M1" s="3" t="s">
        <v>2</v>
      </c>
      <c r="N1" s="4">
        <v>2018</v>
      </c>
      <c r="O1" s="2" t="s">
        <v>1</v>
      </c>
      <c r="P1" s="5" t="s">
        <v>2</v>
      </c>
      <c r="Q1" s="6">
        <v>2019</v>
      </c>
      <c r="U1" s="7"/>
    </row>
    <row r="2" spans="2:21" outlineLevel="1" x14ac:dyDescent="0.25">
      <c r="K2" s="8" t="s">
        <v>3</v>
      </c>
      <c r="L2" s="9"/>
      <c r="M2" s="10">
        <f>+N2-L2</f>
        <v>0</v>
      </c>
      <c r="N2" s="9">
        <f>-N22</f>
        <v>0</v>
      </c>
      <c r="O2" s="11"/>
      <c r="P2" s="9"/>
      <c r="Q2" s="12">
        <v>302898.74000000069</v>
      </c>
      <c r="U2" s="7"/>
    </row>
    <row r="3" spans="2:21" outlineLevel="1" x14ac:dyDescent="0.25">
      <c r="K3" s="8" t="s">
        <v>4</v>
      </c>
      <c r="L3" s="9">
        <f>+L2*0.15</f>
        <v>0</v>
      </c>
      <c r="M3" s="10">
        <f>+N3-L3</f>
        <v>0</v>
      </c>
      <c r="N3" s="9">
        <f>+N2*0.15</f>
        <v>0</v>
      </c>
      <c r="O3" s="11"/>
      <c r="P3" s="9"/>
      <c r="Q3" s="12">
        <v>45434.811000000103</v>
      </c>
      <c r="U3" s="7"/>
    </row>
    <row r="4" spans="2:21" outlineLevel="1" x14ac:dyDescent="0.25">
      <c r="K4" s="13" t="s">
        <v>5</v>
      </c>
      <c r="L4" s="11">
        <f>+L2-L3</f>
        <v>0</v>
      </c>
      <c r="M4" s="14"/>
      <c r="N4" s="11">
        <f>+N2-N3</f>
        <v>0</v>
      </c>
      <c r="O4" s="11"/>
      <c r="P4" s="11">
        <f t="shared" ref="P4" si="0">+P2-P3</f>
        <v>0</v>
      </c>
      <c r="Q4" s="12">
        <f>+Q2-Q3</f>
        <v>257463.92900000059</v>
      </c>
      <c r="U4" s="7"/>
    </row>
    <row r="5" spans="2:21" outlineLevel="1" x14ac:dyDescent="0.25">
      <c r="K5" s="15"/>
      <c r="L5" s="9"/>
      <c r="M5" s="9"/>
      <c r="N5" s="9"/>
      <c r="O5" s="11"/>
      <c r="P5" s="9"/>
      <c r="Q5" s="12"/>
      <c r="U5" s="7"/>
    </row>
    <row r="6" spans="2:21" outlineLevel="1" x14ac:dyDescent="0.25">
      <c r="K6" s="15" t="s">
        <v>6</v>
      </c>
      <c r="L6" s="16">
        <v>0</v>
      </c>
      <c r="M6" s="16"/>
      <c r="N6" s="16">
        <v>0</v>
      </c>
      <c r="O6" s="11"/>
      <c r="P6" s="16"/>
      <c r="Q6" s="12">
        <v>0</v>
      </c>
      <c r="U6" s="7"/>
    </row>
    <row r="7" spans="2:21" outlineLevel="1" x14ac:dyDescent="0.25">
      <c r="B7" s="17" t="s">
        <v>7</v>
      </c>
      <c r="K7" s="8" t="s">
        <v>8</v>
      </c>
      <c r="L7" s="9">
        <v>0</v>
      </c>
      <c r="M7" s="10"/>
      <c r="N7" s="9">
        <v>0</v>
      </c>
      <c r="O7" s="11"/>
      <c r="P7" s="9"/>
      <c r="Q7" s="12">
        <v>0</v>
      </c>
      <c r="U7" s="7"/>
    </row>
    <row r="8" spans="2:21" outlineLevel="1" x14ac:dyDescent="0.25">
      <c r="K8" s="13" t="s">
        <v>9</v>
      </c>
      <c r="L8" s="11">
        <f>+L4+L7-L6</f>
        <v>0</v>
      </c>
      <c r="M8" s="11">
        <f t="shared" ref="M8:P8" si="1">+M4+M7-M6</f>
        <v>0</v>
      </c>
      <c r="N8" s="11">
        <f>+N4+N7-N6</f>
        <v>0</v>
      </c>
      <c r="O8" s="11"/>
      <c r="P8" s="9">
        <f t="shared" si="1"/>
        <v>0</v>
      </c>
      <c r="Q8" s="12">
        <f>+Q4+Q7-Q6</f>
        <v>257463.92900000059</v>
      </c>
      <c r="U8" s="7"/>
    </row>
    <row r="9" spans="2:21" outlineLevel="1" x14ac:dyDescent="0.25">
      <c r="K9" s="8" t="s">
        <v>10</v>
      </c>
      <c r="L9" s="9">
        <f>+L8*0.22</f>
        <v>0</v>
      </c>
      <c r="M9" s="10">
        <f>+N9-L9</f>
        <v>0</v>
      </c>
      <c r="N9" s="9">
        <f>+N8*0.22</f>
        <v>0</v>
      </c>
      <c r="O9" s="11"/>
      <c r="P9" s="9"/>
      <c r="Q9" s="18">
        <f>Q8*R9</f>
        <v>64365.982250000146</v>
      </c>
      <c r="R9" s="19">
        <v>0.25</v>
      </c>
      <c r="U9" s="7"/>
    </row>
    <row r="10" spans="2:21" outlineLevel="1" x14ac:dyDescent="0.25">
      <c r="K10" s="15"/>
      <c r="L10" s="9"/>
      <c r="M10" s="10"/>
      <c r="N10" s="16"/>
      <c r="O10" s="11"/>
      <c r="P10" s="9"/>
      <c r="Q10" s="12"/>
      <c r="U10" s="7"/>
    </row>
    <row r="11" spans="2:21" outlineLevel="1" x14ac:dyDescent="0.25">
      <c r="K11" s="8" t="s">
        <v>11</v>
      </c>
      <c r="L11" s="16"/>
      <c r="M11" s="10">
        <f>+N11-L11</f>
        <v>0</v>
      </c>
      <c r="N11" s="16"/>
      <c r="O11" s="11"/>
      <c r="P11" s="9"/>
      <c r="Q11" s="20">
        <v>35490.9</v>
      </c>
      <c r="U11" s="7"/>
    </row>
    <row r="12" spans="2:21" outlineLevel="1" x14ac:dyDescent="0.25">
      <c r="K12" s="8" t="s">
        <v>12</v>
      </c>
      <c r="L12" s="16"/>
      <c r="M12" s="10">
        <f t="shared" ref="M12" si="2">+N12-L12</f>
        <v>0</v>
      </c>
      <c r="N12" s="16"/>
      <c r="O12" s="11"/>
      <c r="P12" s="9"/>
      <c r="Q12" s="20">
        <v>31694.63</v>
      </c>
      <c r="U12" s="7"/>
    </row>
    <row r="13" spans="2:21" outlineLevel="1" x14ac:dyDescent="0.25">
      <c r="K13" s="15"/>
      <c r="L13" s="16"/>
      <c r="M13" s="9"/>
      <c r="N13" s="9"/>
      <c r="O13" s="11"/>
      <c r="P13" s="9"/>
      <c r="Q13" s="12"/>
      <c r="U13" s="7"/>
    </row>
    <row r="14" spans="2:21" outlineLevel="1" x14ac:dyDescent="0.25">
      <c r="K14" s="8" t="s">
        <v>13</v>
      </c>
      <c r="L14" s="16"/>
      <c r="M14" s="10"/>
      <c r="N14" s="9"/>
      <c r="O14" s="11"/>
      <c r="P14" s="9"/>
      <c r="Q14" s="18">
        <f>IF((Q9-Q11-Q12)&gt;0,(Q9-Q11-Q12),0)</f>
        <v>0</v>
      </c>
      <c r="U14" s="7"/>
    </row>
    <row r="15" spans="2:21" outlineLevel="1" x14ac:dyDescent="0.25">
      <c r="K15" s="13" t="s">
        <v>14</v>
      </c>
      <c r="L15" s="16"/>
      <c r="M15" s="10"/>
      <c r="N15" s="9"/>
      <c r="O15" s="11"/>
      <c r="P15" s="9"/>
      <c r="Q15" s="18">
        <f>IF((Q9-Q11-Q12)&lt;0,(Q9-Q11-Q12),0)</f>
        <v>-2819.547749999856</v>
      </c>
      <c r="U15" s="7"/>
    </row>
    <row r="16" spans="2:21" outlineLevel="2" x14ac:dyDescent="0.25">
      <c r="K16" s="13"/>
      <c r="L16" s="11"/>
      <c r="M16" s="11"/>
      <c r="N16" s="11"/>
      <c r="O16" s="11"/>
      <c r="P16" s="16"/>
      <c r="Q16" s="21"/>
    </row>
    <row r="17" spans="2:20" outlineLevel="2" x14ac:dyDescent="0.25">
      <c r="K17" s="8" t="s">
        <v>15</v>
      </c>
      <c r="L17" s="16"/>
      <c r="M17" s="11"/>
      <c r="N17" s="9">
        <f>+N2</f>
        <v>0</v>
      </c>
      <c r="O17" s="11"/>
      <c r="P17" s="16"/>
      <c r="Q17" s="21">
        <f>+Q8-Q9</f>
        <v>193097.94675000044</v>
      </c>
    </row>
    <row r="18" spans="2:20" outlineLevel="2" x14ac:dyDescent="0.25">
      <c r="K18" s="8" t="s">
        <v>16</v>
      </c>
      <c r="L18" s="11"/>
      <c r="M18" s="11"/>
      <c r="N18" s="9"/>
      <c r="O18" s="11"/>
      <c r="P18" s="16"/>
      <c r="Q18" s="21"/>
    </row>
    <row r="19" spans="2:20" ht="16.5" outlineLevel="2" thickBot="1" x14ac:dyDescent="0.3">
      <c r="K19" s="22" t="s">
        <v>17</v>
      </c>
      <c r="L19" s="23"/>
      <c r="M19" s="23"/>
      <c r="N19" s="23"/>
      <c r="O19" s="23"/>
      <c r="P19" s="24"/>
      <c r="Q19" s="25">
        <f>+Q17+Q18</f>
        <v>193097.94675000044</v>
      </c>
    </row>
    <row r="22" spans="2:20" ht="16.5" thickBot="1" x14ac:dyDescent="0.3">
      <c r="K22" s="26" t="s">
        <v>18</v>
      </c>
      <c r="L22" s="27">
        <f t="shared" ref="L22:N22" si="3">SUMIF($B$25:$B$84,"Ingresos",L25:L84)+SUMIF($B$25:$B$84,"Gastos",L25:L84)+SUMIF($B$25:$B$84,"Costo",L25:L84)</f>
        <v>0</v>
      </c>
      <c r="M22" s="27">
        <f t="shared" si="3"/>
        <v>0</v>
      </c>
      <c r="N22" s="27">
        <f t="shared" si="3"/>
        <v>0</v>
      </c>
      <c r="O22" s="27">
        <f>SUMIF($B$25:$B$84,"Ingresos",O25:O84)+SUMIF($B$25:$B$84,"Gastos",O25:O84)+SUMIF($B$25:$B$84,"Costo",O25:O84)</f>
        <v>-193097.95000000019</v>
      </c>
      <c r="P22" s="27">
        <f t="shared" ref="P22:Q22" si="4">SUMIF($B$25:$B$84,"Ingresos",P25:P84)+SUMIF($B$25:$B$84,"Gastos",P25:P84)+SUMIF($B$25:$B$84,"Costo",P25:P84)</f>
        <v>0</v>
      </c>
      <c r="Q22" s="27">
        <f>SUMIF($B$25:$B$84,"Ingresos",Q25:Q84)+SUMIF($B$25:$B$84,"Gastos",Q25:Q84)+SUMIF($B$25:$B$84,"Costo",Q25:Q84)</f>
        <v>-193097.94999999995</v>
      </c>
    </row>
    <row r="23" spans="2:20" ht="16.5" thickBot="1" x14ac:dyDescent="0.3">
      <c r="K23" s="28" t="s">
        <v>19</v>
      </c>
      <c r="L23" s="29">
        <f>SUM(Tabla_PPC_BC[PPC - eeff20X0])</f>
        <v>2.9649527277797461E-10</v>
      </c>
      <c r="M23" s="29">
        <f>SUM(Tabla_PPC_BC[ajustes18])</f>
        <v>0</v>
      </c>
      <c r="N23" s="29">
        <f>SUM(Tabla_PPC_BC[[ Periordo20X0]])</f>
        <v>5.4569682106375694E-12</v>
      </c>
      <c r="O23" s="29">
        <f>SUM(Tabla_PPC_BC[PPC - eeff20X1])</f>
        <v>0</v>
      </c>
      <c r="P23" s="29">
        <f>SUM(Tabla_PPC_BC[ajustes19])</f>
        <v>0</v>
      </c>
      <c r="Q23" s="30">
        <f>SUM(Tabla_PPC_BC[Periordo20X1])</f>
        <v>-6.5483618527650833E-11</v>
      </c>
    </row>
    <row r="24" spans="2:20" s="39" customFormat="1" ht="16.5" thickBot="1" x14ac:dyDescent="0.3">
      <c r="B24" s="31" t="s">
        <v>20</v>
      </c>
      <c r="C24" s="32" t="s">
        <v>21</v>
      </c>
      <c r="D24" s="32" t="s">
        <v>22</v>
      </c>
      <c r="E24" s="32" t="s">
        <v>23</v>
      </c>
      <c r="F24" s="32" t="s">
        <v>24</v>
      </c>
      <c r="G24" s="32" t="s">
        <v>25</v>
      </c>
      <c r="H24" s="33" t="s">
        <v>26</v>
      </c>
      <c r="I24" s="32" t="s">
        <v>27</v>
      </c>
      <c r="J24" s="34" t="s">
        <v>28</v>
      </c>
      <c r="K24" s="34" t="s">
        <v>29</v>
      </c>
      <c r="L24" s="35" t="s">
        <v>30</v>
      </c>
      <c r="M24" s="35" t="s">
        <v>31</v>
      </c>
      <c r="N24" s="36" t="s">
        <v>32</v>
      </c>
      <c r="O24" s="35" t="s">
        <v>33</v>
      </c>
      <c r="P24" s="35" t="s">
        <v>34</v>
      </c>
      <c r="Q24" s="36" t="s">
        <v>35</v>
      </c>
      <c r="R24" s="37" t="s">
        <v>36</v>
      </c>
      <c r="S24" s="38"/>
      <c r="T24" s="38"/>
    </row>
    <row r="25" spans="2:20" x14ac:dyDescent="0.25">
      <c r="B25" t="str">
        <f t="shared" ref="B25:B84" si="5">IF(LEFT(J25,1)="1","Activos",IF(LEFT(J25,1)="2","Pasivos",IF(LEFT(J25,1)="3","Patrimonio",IF(LEFT(J25,1)="4","Ingresos",IF(LEFT(J25,3)="5.1","Costo",IF(LEFT(J25,3)="5.2","Gastos",0))))))</f>
        <v>Activos</v>
      </c>
      <c r="C25" t="s">
        <v>37</v>
      </c>
      <c r="D25" s="40" t="s">
        <v>38</v>
      </c>
      <c r="E25" t="str">
        <f>LEFT(J25,1)</f>
        <v>1</v>
      </c>
      <c r="F25" s="40" t="s">
        <v>39</v>
      </c>
      <c r="G25">
        <v>311</v>
      </c>
      <c r="H25" t="str">
        <f>IF(B25="Patrimonio",VLOOKUP(F25,[6]Listas!$E$4:$G$283,3,0),"")</f>
        <v/>
      </c>
      <c r="J25" s="41">
        <v>1.1000000000000001</v>
      </c>
      <c r="K25" s="41" t="s">
        <v>39</v>
      </c>
      <c r="L25" s="42">
        <v>77259.180000000008</v>
      </c>
      <c r="M25" s="42"/>
      <c r="N25" s="43">
        <f>ROUND(L25+M25,2)</f>
        <v>77259.179999999993</v>
      </c>
      <c r="O25" s="43">
        <v>33662.160000000003</v>
      </c>
      <c r="P25" s="43"/>
      <c r="Q25" s="43">
        <f t="shared" ref="Q25:Q84" si="6">ROUND(+O25+P25,2)</f>
        <v>33662.160000000003</v>
      </c>
      <c r="R25" s="43"/>
      <c r="T25" s="43"/>
    </row>
    <row r="26" spans="2:20" x14ac:dyDescent="0.25">
      <c r="B26" t="str">
        <f t="shared" si="5"/>
        <v>Activos</v>
      </c>
      <c r="C26" t="s">
        <v>37</v>
      </c>
      <c r="D26" s="40" t="s">
        <v>38</v>
      </c>
      <c r="E26" t="str">
        <f t="shared" ref="E26:E84" si="7">LEFT(J26,3)</f>
        <v>1.1</v>
      </c>
      <c r="F26" s="40" t="s">
        <v>40</v>
      </c>
      <c r="G26">
        <v>311</v>
      </c>
      <c r="H26" t="str">
        <f>IF(B26="Patrimonio",VLOOKUP(F26,[6]Listas!$E$4:$G$283,3,0),"")</f>
        <v/>
      </c>
      <c r="J26" s="41">
        <v>1.1000000000000001</v>
      </c>
      <c r="K26" s="41" t="s">
        <v>40</v>
      </c>
      <c r="L26" s="42">
        <v>150</v>
      </c>
      <c r="M26" s="42"/>
      <c r="N26" s="44">
        <f>ROUND(L26+M26,2)</f>
        <v>150</v>
      </c>
      <c r="O26" s="43">
        <v>150</v>
      </c>
      <c r="P26" s="43"/>
      <c r="Q26" s="44">
        <f t="shared" si="6"/>
        <v>150</v>
      </c>
      <c r="R26" s="43"/>
      <c r="S26" s="45"/>
      <c r="T26" s="43"/>
    </row>
    <row r="27" spans="2:20" x14ac:dyDescent="0.25">
      <c r="B27" t="str">
        <f t="shared" si="5"/>
        <v>Activos</v>
      </c>
      <c r="C27" t="s">
        <v>37</v>
      </c>
      <c r="D27" s="40" t="s">
        <v>41</v>
      </c>
      <c r="E27" t="str">
        <f t="shared" si="7"/>
        <v>1.1</v>
      </c>
      <c r="F27" s="40" t="s">
        <v>42</v>
      </c>
      <c r="G27">
        <v>312</v>
      </c>
      <c r="H27" t="str">
        <f>IF(B27="Patrimonio",VLOOKUP(F27,[6]Listas!$E$4:$G$283,3,0),"")</f>
        <v/>
      </c>
      <c r="J27" s="41">
        <v>1.1000000000000001</v>
      </c>
      <c r="K27" s="41" t="s">
        <v>42</v>
      </c>
      <c r="L27" s="46">
        <v>122765.84</v>
      </c>
      <c r="M27" s="46"/>
      <c r="N27" s="47">
        <f t="shared" ref="N27:N84" si="8">ROUND(L27+M27,2)</f>
        <v>122765.84</v>
      </c>
      <c r="O27" s="47">
        <v>123447.64</v>
      </c>
      <c r="P27" s="47"/>
      <c r="Q27" s="47">
        <f t="shared" si="6"/>
        <v>123447.64</v>
      </c>
      <c r="R27" s="47"/>
      <c r="S27" s="45"/>
      <c r="T27" s="43"/>
    </row>
    <row r="28" spans="2:20" x14ac:dyDescent="0.25">
      <c r="B28" t="str">
        <f t="shared" si="5"/>
        <v>Activos</v>
      </c>
      <c r="C28" t="s">
        <v>37</v>
      </c>
      <c r="D28" s="40" t="s">
        <v>43</v>
      </c>
      <c r="E28" t="str">
        <f t="shared" si="7"/>
        <v>1.1</v>
      </c>
      <c r="F28" s="40" t="s">
        <v>44</v>
      </c>
      <c r="G28">
        <v>337</v>
      </c>
      <c r="H28" t="str">
        <f>IF(B28="Patrimonio",VLOOKUP(F28,[6]Listas!$E$4:$G$283,3,0),"")</f>
        <v/>
      </c>
      <c r="J28" s="41">
        <v>1.1000000000000001</v>
      </c>
      <c r="K28" s="41" t="s">
        <v>44</v>
      </c>
      <c r="L28" s="46">
        <v>54927.399999999994</v>
      </c>
      <c r="M28" s="46"/>
      <c r="N28" s="47">
        <f t="shared" si="8"/>
        <v>54927.4</v>
      </c>
      <c r="O28" s="47">
        <v>67185.53</v>
      </c>
      <c r="P28" s="47"/>
      <c r="Q28" s="47">
        <f t="shared" si="6"/>
        <v>67185.53</v>
      </c>
      <c r="R28" s="47"/>
      <c r="T28" s="43"/>
    </row>
    <row r="29" spans="2:20" x14ac:dyDescent="0.25">
      <c r="B29" t="str">
        <f t="shared" si="5"/>
        <v>Activos</v>
      </c>
      <c r="C29" t="s">
        <v>37</v>
      </c>
      <c r="D29" s="40" t="s">
        <v>45</v>
      </c>
      <c r="E29" t="str">
        <f t="shared" si="7"/>
        <v>1.1</v>
      </c>
      <c r="F29" s="40" t="s">
        <v>46</v>
      </c>
      <c r="G29">
        <v>359</v>
      </c>
      <c r="H29" t="str">
        <f>IF(B29="Patrimonio",VLOOKUP(F29,[6]Listas!$E$4:$G$283,3,0),"")</f>
        <v/>
      </c>
      <c r="J29" s="41">
        <v>1.1000000000000001</v>
      </c>
      <c r="K29" s="41" t="s">
        <v>46</v>
      </c>
      <c r="L29" s="46">
        <v>35333.49</v>
      </c>
      <c r="M29" s="46"/>
      <c r="N29" s="47">
        <f t="shared" si="8"/>
        <v>35333.49</v>
      </c>
      <c r="O29" s="47">
        <v>114895.01</v>
      </c>
      <c r="P29" s="47"/>
      <c r="Q29" s="47">
        <f t="shared" si="6"/>
        <v>114895.01</v>
      </c>
      <c r="R29" s="47"/>
      <c r="T29" s="43"/>
    </row>
    <row r="30" spans="2:20" x14ac:dyDescent="0.25">
      <c r="B30" t="str">
        <f t="shared" si="5"/>
        <v>Activos</v>
      </c>
      <c r="C30" t="s">
        <v>37</v>
      </c>
      <c r="D30" s="40" t="s">
        <v>45</v>
      </c>
      <c r="E30" t="str">
        <f t="shared" si="7"/>
        <v>1.1</v>
      </c>
      <c r="F30" s="40" t="s">
        <v>47</v>
      </c>
      <c r="G30">
        <v>359</v>
      </c>
      <c r="H30" t="str">
        <f>IF(B30="Patrimonio",VLOOKUP(F30,[6]Listas!$E$4:$G$283,3,0),"")</f>
        <v/>
      </c>
      <c r="J30" s="41">
        <v>1.1000000000000001</v>
      </c>
      <c r="K30" s="41" t="s">
        <v>47</v>
      </c>
      <c r="L30" s="46">
        <v>784.95</v>
      </c>
      <c r="M30" s="46"/>
      <c r="N30" s="47">
        <f t="shared" si="8"/>
        <v>784.95</v>
      </c>
      <c r="O30" s="47">
        <v>636.19000000000005</v>
      </c>
      <c r="P30" s="47"/>
      <c r="Q30" s="47">
        <f t="shared" si="6"/>
        <v>636.19000000000005</v>
      </c>
      <c r="R30" s="47"/>
      <c r="T30" s="43"/>
    </row>
    <row r="31" spans="2:20" x14ac:dyDescent="0.25">
      <c r="B31" t="str">
        <f t="shared" si="5"/>
        <v>Activos</v>
      </c>
      <c r="C31" t="s">
        <v>37</v>
      </c>
      <c r="D31" s="40" t="s">
        <v>48</v>
      </c>
      <c r="E31" t="str">
        <f t="shared" si="7"/>
        <v>1.1</v>
      </c>
      <c r="F31" s="40" t="s">
        <v>49</v>
      </c>
      <c r="G31">
        <v>317</v>
      </c>
      <c r="H31" t="str">
        <f>IF(B31="Patrimonio",VLOOKUP(F31,[6]Listas!$E$4:$G$283,3,0),"")</f>
        <v/>
      </c>
      <c r="J31" s="41">
        <v>1.1000000000000001</v>
      </c>
      <c r="K31" s="41" t="s">
        <v>49</v>
      </c>
      <c r="L31" s="46">
        <v>0</v>
      </c>
      <c r="M31" s="46"/>
      <c r="N31" s="47">
        <f t="shared" si="8"/>
        <v>0</v>
      </c>
      <c r="O31" s="47">
        <v>-4426.0600000000004</v>
      </c>
      <c r="P31" s="47"/>
      <c r="Q31" s="47">
        <f t="shared" si="6"/>
        <v>-4426.0600000000004</v>
      </c>
      <c r="R31" s="47"/>
      <c r="T31" s="43"/>
    </row>
    <row r="32" spans="2:20" x14ac:dyDescent="0.25">
      <c r="B32" t="str">
        <f t="shared" si="5"/>
        <v>Activos</v>
      </c>
      <c r="C32" t="s">
        <v>37</v>
      </c>
      <c r="D32" s="40" t="s">
        <v>48</v>
      </c>
      <c r="E32" t="str">
        <f t="shared" si="7"/>
        <v>1.1</v>
      </c>
      <c r="F32" s="40" t="s">
        <v>50</v>
      </c>
      <c r="G32">
        <v>315</v>
      </c>
      <c r="H32" t="str">
        <f>IF(B32="Patrimonio",VLOOKUP(F32,[6]Listas!$E$4:$G$283,3,0),"")</f>
        <v/>
      </c>
      <c r="J32" s="41">
        <v>1.1000000000000001</v>
      </c>
      <c r="K32" s="41" t="s">
        <v>50</v>
      </c>
      <c r="L32" s="46">
        <v>292193.78000000003</v>
      </c>
      <c r="M32" s="46"/>
      <c r="N32" s="47">
        <f t="shared" si="8"/>
        <v>292193.78000000003</v>
      </c>
      <c r="O32" s="47">
        <v>443167.61000000004</v>
      </c>
      <c r="P32" s="47"/>
      <c r="Q32" s="47">
        <f t="shared" si="6"/>
        <v>443167.61</v>
      </c>
      <c r="R32" s="47"/>
      <c r="T32" s="43"/>
    </row>
    <row r="33" spans="2:20" x14ac:dyDescent="0.25">
      <c r="B33" t="str">
        <f t="shared" si="5"/>
        <v>Activos</v>
      </c>
      <c r="C33" t="s">
        <v>37</v>
      </c>
      <c r="D33" s="40" t="s">
        <v>51</v>
      </c>
      <c r="E33" t="str">
        <f t="shared" si="7"/>
        <v>1.1</v>
      </c>
      <c r="F33" s="40" t="s">
        <v>52</v>
      </c>
      <c r="G33">
        <v>342</v>
      </c>
      <c r="H33" t="str">
        <f>IF(B33="Patrimonio",VLOOKUP(F33,[6]Listas!$E$4:$G$283,3,0),"")</f>
        <v/>
      </c>
      <c r="J33" s="41">
        <v>1.1000000000000001</v>
      </c>
      <c r="K33" s="41" t="s">
        <v>52</v>
      </c>
      <c r="L33" s="46">
        <v>34723.299999999996</v>
      </c>
      <c r="M33" s="46"/>
      <c r="N33" s="47">
        <f t="shared" si="8"/>
        <v>34723.300000000003</v>
      </c>
      <c r="O33" s="47">
        <v>79973.260000000009</v>
      </c>
      <c r="P33" s="47"/>
      <c r="Q33" s="47">
        <f t="shared" si="6"/>
        <v>79973.259999999995</v>
      </c>
      <c r="R33" s="47"/>
      <c r="T33" s="43"/>
    </row>
    <row r="34" spans="2:20" x14ac:dyDescent="0.25">
      <c r="B34" t="str">
        <f t="shared" si="5"/>
        <v>Activos</v>
      </c>
      <c r="C34" t="s">
        <v>37</v>
      </c>
      <c r="D34" s="40" t="s">
        <v>51</v>
      </c>
      <c r="E34" t="str">
        <f t="shared" si="7"/>
        <v>1.1</v>
      </c>
      <c r="F34" s="40" t="s">
        <v>53</v>
      </c>
      <c r="G34">
        <v>343</v>
      </c>
      <c r="H34" t="str">
        <f>IF(B34="Patrimonio",VLOOKUP(F34,[6]Listas!$E$4:$G$283,3,0),"")</f>
        <v/>
      </c>
      <c r="J34" s="41">
        <v>1.1000000000000001</v>
      </c>
      <c r="K34" s="41" t="s">
        <v>53</v>
      </c>
      <c r="L34" s="46">
        <v>1004.22</v>
      </c>
      <c r="M34" s="46"/>
      <c r="N34" s="47">
        <f t="shared" si="8"/>
        <v>1004.22</v>
      </c>
      <c r="O34" s="47">
        <v>0</v>
      </c>
      <c r="P34" s="47"/>
      <c r="Q34" s="47">
        <f t="shared" si="6"/>
        <v>0</v>
      </c>
      <c r="R34" s="47"/>
      <c r="T34" s="43"/>
    </row>
    <row r="35" spans="2:20" x14ac:dyDescent="0.25">
      <c r="B35" t="str">
        <f t="shared" si="5"/>
        <v>Activos</v>
      </c>
      <c r="C35" t="s">
        <v>54</v>
      </c>
      <c r="D35" s="40" t="s">
        <v>55</v>
      </c>
      <c r="E35" t="str">
        <f t="shared" si="7"/>
        <v>1.2</v>
      </c>
      <c r="F35" s="40" t="s">
        <v>56</v>
      </c>
      <c r="G35">
        <v>374</v>
      </c>
      <c r="H35" t="str">
        <f>IF(B35="Patrimonio",VLOOKUP(F35,[6]Listas!$E$4:$G$283,3,0),"")</f>
        <v/>
      </c>
      <c r="J35" s="41">
        <v>1.2</v>
      </c>
      <c r="K35" s="41" t="s">
        <v>56</v>
      </c>
      <c r="L35" s="46">
        <v>36157.14</v>
      </c>
      <c r="M35" s="46"/>
      <c r="N35" s="47">
        <f t="shared" si="8"/>
        <v>36157.14</v>
      </c>
      <c r="O35" s="47">
        <v>61232.36</v>
      </c>
      <c r="P35" s="47"/>
      <c r="Q35" s="47">
        <f t="shared" si="6"/>
        <v>61232.36</v>
      </c>
      <c r="R35" s="47"/>
      <c r="T35" s="43"/>
    </row>
    <row r="36" spans="2:20" x14ac:dyDescent="0.25">
      <c r="B36" t="str">
        <f t="shared" si="5"/>
        <v>Activos</v>
      </c>
      <c r="C36" t="s">
        <v>54</v>
      </c>
      <c r="D36" s="40" t="s">
        <v>55</v>
      </c>
      <c r="E36" t="str">
        <f t="shared" si="7"/>
        <v>1.2</v>
      </c>
      <c r="F36" s="40" t="s">
        <v>57</v>
      </c>
      <c r="G36">
        <v>368</v>
      </c>
      <c r="H36" t="str">
        <f>IF(B36="Patrimonio",VLOOKUP(F36,[6]Listas!$E$4:$G$283,3,0),"")</f>
        <v/>
      </c>
      <c r="J36" s="41">
        <v>1.2</v>
      </c>
      <c r="K36" s="41" t="s">
        <v>57</v>
      </c>
      <c r="L36" s="46">
        <v>77984.95</v>
      </c>
      <c r="M36" s="46"/>
      <c r="N36" s="47">
        <f t="shared" si="8"/>
        <v>77984.95</v>
      </c>
      <c r="O36" s="47">
        <v>146567.81999999998</v>
      </c>
      <c r="P36" s="47"/>
      <c r="Q36" s="47">
        <f t="shared" si="6"/>
        <v>146567.82</v>
      </c>
      <c r="R36" s="47"/>
      <c r="T36" s="43"/>
    </row>
    <row r="37" spans="2:20" x14ac:dyDescent="0.25">
      <c r="B37" t="str">
        <f t="shared" si="5"/>
        <v>Activos</v>
      </c>
      <c r="C37" t="s">
        <v>54</v>
      </c>
      <c r="D37" s="40" t="s">
        <v>55</v>
      </c>
      <c r="E37" t="str">
        <f t="shared" si="7"/>
        <v>1.2</v>
      </c>
      <c r="F37" s="40" t="s">
        <v>58</v>
      </c>
      <c r="G37">
        <v>373</v>
      </c>
      <c r="H37" t="str">
        <f>IF(B37="Patrimonio",VLOOKUP(F37,[6]Listas!$E$4:$G$283,3,0),"")</f>
        <v/>
      </c>
      <c r="J37" s="41">
        <v>1.2</v>
      </c>
      <c r="K37" s="41" t="s">
        <v>58</v>
      </c>
      <c r="L37" s="46">
        <v>28627.4</v>
      </c>
      <c r="M37" s="46"/>
      <c r="N37" s="47">
        <f t="shared" si="8"/>
        <v>28627.4</v>
      </c>
      <c r="O37" s="47">
        <v>38421.89</v>
      </c>
      <c r="P37" s="47"/>
      <c r="Q37" s="47">
        <f t="shared" si="6"/>
        <v>38421.89</v>
      </c>
      <c r="R37" s="47"/>
      <c r="T37" s="43"/>
    </row>
    <row r="38" spans="2:20" x14ac:dyDescent="0.25">
      <c r="B38" t="str">
        <f t="shared" si="5"/>
        <v>Activos</v>
      </c>
      <c r="C38" t="s">
        <v>54</v>
      </c>
      <c r="D38" s="40" t="s">
        <v>55</v>
      </c>
      <c r="E38" t="str">
        <f t="shared" si="7"/>
        <v>1.2</v>
      </c>
      <c r="F38" s="40" t="s">
        <v>59</v>
      </c>
      <c r="G38">
        <v>384</v>
      </c>
      <c r="H38" t="str">
        <f>IF(B38="Patrimonio",VLOOKUP(F38,[6]Listas!$E$4:$G$283,3,0),"")</f>
        <v/>
      </c>
      <c r="J38" s="41">
        <v>1.2</v>
      </c>
      <c r="K38" s="41" t="s">
        <v>59</v>
      </c>
      <c r="L38" s="46">
        <v>-53401.93</v>
      </c>
      <c r="M38" s="46"/>
      <c r="N38" s="47">
        <f t="shared" si="8"/>
        <v>-53401.93</v>
      </c>
      <c r="O38" s="47">
        <v>-73903.070000000007</v>
      </c>
      <c r="P38" s="47"/>
      <c r="Q38" s="47">
        <f t="shared" si="6"/>
        <v>-73903.070000000007</v>
      </c>
      <c r="R38" s="47"/>
      <c r="T38" s="43"/>
    </row>
    <row r="39" spans="2:20" x14ac:dyDescent="0.25">
      <c r="B39" t="str">
        <f t="shared" si="5"/>
        <v>Activos</v>
      </c>
      <c r="C39" t="s">
        <v>54</v>
      </c>
      <c r="D39" s="40" t="s">
        <v>60</v>
      </c>
      <c r="E39" t="str">
        <f t="shared" si="7"/>
        <v>1.2</v>
      </c>
      <c r="F39" s="40" t="s">
        <v>60</v>
      </c>
      <c r="G39">
        <v>445</v>
      </c>
      <c r="H39" t="str">
        <f>IF(B39="Patrimonio",VLOOKUP(F39,[6]Listas!$E$4:$G$283,3,0),"")</f>
        <v/>
      </c>
      <c r="J39" s="41">
        <v>1.2</v>
      </c>
      <c r="K39" s="41" t="s">
        <v>60</v>
      </c>
      <c r="L39" s="46">
        <v>1000</v>
      </c>
      <c r="M39" s="46"/>
      <c r="N39" s="47">
        <f t="shared" si="8"/>
        <v>1000</v>
      </c>
      <c r="O39" s="47">
        <v>2000</v>
      </c>
      <c r="P39" s="47"/>
      <c r="Q39" s="47">
        <f t="shared" si="6"/>
        <v>2000</v>
      </c>
      <c r="R39" s="47"/>
      <c r="T39" s="43"/>
    </row>
    <row r="40" spans="2:20" x14ac:dyDescent="0.25">
      <c r="B40" t="str">
        <f t="shared" si="5"/>
        <v>Pasivos</v>
      </c>
      <c r="C40" t="s">
        <v>61</v>
      </c>
      <c r="D40" s="40" t="s">
        <v>62</v>
      </c>
      <c r="E40" t="str">
        <f t="shared" si="7"/>
        <v>2.1</v>
      </c>
      <c r="F40" s="40" t="s">
        <v>63</v>
      </c>
      <c r="G40">
        <v>513</v>
      </c>
      <c r="H40" t="str">
        <f>IF(B40="Patrimonio",VLOOKUP(F40,[6]Listas!$E$4:$G$283,3,0),"")</f>
        <v/>
      </c>
      <c r="J40" s="41">
        <v>2.1</v>
      </c>
      <c r="K40" s="41" t="s">
        <v>63</v>
      </c>
      <c r="L40" s="46">
        <v>-148581.56999999995</v>
      </c>
      <c r="M40" s="46"/>
      <c r="N40" s="47">
        <f t="shared" si="8"/>
        <v>-148581.57</v>
      </c>
      <c r="O40" s="47">
        <v>-279558.36</v>
      </c>
      <c r="P40" s="47"/>
      <c r="Q40" s="47">
        <f t="shared" si="6"/>
        <v>-279558.36</v>
      </c>
      <c r="R40" s="47"/>
      <c r="T40" s="43"/>
    </row>
    <row r="41" spans="2:20" x14ac:dyDescent="0.25">
      <c r="B41" t="str">
        <f t="shared" si="5"/>
        <v>Pasivos</v>
      </c>
      <c r="C41" t="s">
        <v>61</v>
      </c>
      <c r="D41" s="40" t="s">
        <v>64</v>
      </c>
      <c r="E41" t="str">
        <f t="shared" si="7"/>
        <v>2.1</v>
      </c>
      <c r="F41" s="40" t="s">
        <v>65</v>
      </c>
      <c r="G41">
        <v>533</v>
      </c>
      <c r="H41" t="str">
        <f>IF(B41="Patrimonio",VLOOKUP(F41,[6]Listas!$E$4:$G$283,3,0),"")</f>
        <v/>
      </c>
      <c r="J41" s="41">
        <v>2.1</v>
      </c>
      <c r="K41" s="41" t="s">
        <v>65</v>
      </c>
      <c r="L41" s="46">
        <v>-4940.9400000000005</v>
      </c>
      <c r="M41" s="46"/>
      <c r="N41" s="47">
        <f t="shared" si="8"/>
        <v>-4940.9399999999996</v>
      </c>
      <c r="O41" s="47">
        <v>-47915.199999999997</v>
      </c>
      <c r="P41" s="47"/>
      <c r="Q41" s="47">
        <f t="shared" si="6"/>
        <v>-47915.199999999997</v>
      </c>
      <c r="R41" s="47"/>
      <c r="T41" s="43"/>
    </row>
    <row r="42" spans="2:20" x14ac:dyDescent="0.25">
      <c r="B42" t="str">
        <f t="shared" si="5"/>
        <v>Pasivos</v>
      </c>
      <c r="C42" t="s">
        <v>61</v>
      </c>
      <c r="D42" s="40" t="s">
        <v>64</v>
      </c>
      <c r="E42" t="str">
        <f t="shared" si="7"/>
        <v>2.1</v>
      </c>
      <c r="F42" s="40" t="s">
        <v>66</v>
      </c>
      <c r="G42">
        <v>536</v>
      </c>
      <c r="H42" t="str">
        <f>IF(B42="Patrimonio",VLOOKUP(F42,[6]Listas!$E$4:$G$283,3,0),"")</f>
        <v/>
      </c>
      <c r="J42" s="41">
        <v>2.1</v>
      </c>
      <c r="K42" s="41" t="s">
        <v>66</v>
      </c>
      <c r="L42" s="46">
        <v>-186315.91999999998</v>
      </c>
      <c r="M42" s="46"/>
      <c r="N42" s="47">
        <f t="shared" si="8"/>
        <v>-186315.92</v>
      </c>
      <c r="O42" s="47">
        <v>-119192.81999999999</v>
      </c>
      <c r="P42" s="47"/>
      <c r="Q42" s="47">
        <f t="shared" si="6"/>
        <v>-119192.82</v>
      </c>
      <c r="R42" s="47"/>
      <c r="T42" s="43"/>
    </row>
    <row r="43" spans="2:20" x14ac:dyDescent="0.25">
      <c r="B43" t="str">
        <f t="shared" si="5"/>
        <v>Pasivos</v>
      </c>
      <c r="C43" t="s">
        <v>61</v>
      </c>
      <c r="D43" s="40" t="s">
        <v>64</v>
      </c>
      <c r="E43" t="str">
        <f t="shared" si="7"/>
        <v>2.1</v>
      </c>
      <c r="F43" s="40" t="s">
        <v>67</v>
      </c>
      <c r="G43">
        <v>534</v>
      </c>
      <c r="H43" t="str">
        <f>IF(B43="Patrimonio",VLOOKUP(F43,[6]Listas!$E$4:$G$283,3,0),"")</f>
        <v/>
      </c>
      <c r="J43" s="41">
        <v>2.1</v>
      </c>
      <c r="K43" s="41" t="s">
        <v>67</v>
      </c>
      <c r="L43" s="46">
        <v>-5145.49</v>
      </c>
      <c r="M43" s="46"/>
      <c r="N43" s="47">
        <f t="shared" si="8"/>
        <v>-5145.49</v>
      </c>
      <c r="O43" s="47">
        <v>-7432.11</v>
      </c>
      <c r="P43" s="47"/>
      <c r="Q43" s="47">
        <f t="shared" si="6"/>
        <v>-7432.11</v>
      </c>
      <c r="R43" s="47"/>
      <c r="T43" s="43"/>
    </row>
    <row r="44" spans="2:20" x14ac:dyDescent="0.25">
      <c r="B44" t="str">
        <f t="shared" si="5"/>
        <v>Pasivos</v>
      </c>
      <c r="C44" t="s">
        <v>61</v>
      </c>
      <c r="D44" s="40" t="s">
        <v>68</v>
      </c>
      <c r="E44" t="str">
        <f t="shared" si="7"/>
        <v>2.1</v>
      </c>
      <c r="F44" s="40" t="s">
        <v>69</v>
      </c>
      <c r="G44">
        <v>532</v>
      </c>
      <c r="H44" t="str">
        <f>IF(B44="Patrimonio",VLOOKUP(F44,[6]Listas!$E$4:$G$283,3,0),"")</f>
        <v/>
      </c>
      <c r="J44" s="41">
        <v>2.1</v>
      </c>
      <c r="K44" s="41" t="s">
        <v>69</v>
      </c>
      <c r="L44" s="46">
        <v>0</v>
      </c>
      <c r="M44" s="46"/>
      <c r="N44" s="47">
        <f t="shared" si="8"/>
        <v>0</v>
      </c>
      <c r="O44" s="47">
        <v>-64365.98</v>
      </c>
      <c r="P44" s="47"/>
      <c r="Q44" s="47">
        <f t="shared" si="6"/>
        <v>-64365.98</v>
      </c>
      <c r="R44" s="47"/>
      <c r="T44" s="43"/>
    </row>
    <row r="45" spans="2:20" x14ac:dyDescent="0.25">
      <c r="B45" t="str">
        <f t="shared" si="5"/>
        <v>Pasivos</v>
      </c>
      <c r="C45" t="s">
        <v>61</v>
      </c>
      <c r="D45" s="40" t="s">
        <v>68</v>
      </c>
      <c r="E45" t="str">
        <f t="shared" si="7"/>
        <v>2.1</v>
      </c>
      <c r="F45" s="40" t="s">
        <v>70</v>
      </c>
      <c r="G45">
        <v>549</v>
      </c>
      <c r="H45" t="str">
        <f>IF(B45="Patrimonio",VLOOKUP(F45,[6]Listas!$E$4:$G$283,3,0),"")</f>
        <v/>
      </c>
      <c r="J45" s="41">
        <v>2.1</v>
      </c>
      <c r="K45" s="41" t="s">
        <v>70</v>
      </c>
      <c r="L45" s="46">
        <v>-21239.35</v>
      </c>
      <c r="M45" s="46"/>
      <c r="N45" s="47">
        <f t="shared" si="8"/>
        <v>-21239.35</v>
      </c>
      <c r="O45" s="47">
        <v>-21473.53</v>
      </c>
      <c r="P45" s="47"/>
      <c r="Q45" s="47">
        <f t="shared" si="6"/>
        <v>-21473.53</v>
      </c>
      <c r="R45" s="47"/>
      <c r="T45" s="43"/>
    </row>
    <row r="46" spans="2:20" x14ac:dyDescent="0.25">
      <c r="B46" t="str">
        <f t="shared" si="5"/>
        <v>Pasivos</v>
      </c>
      <c r="C46" t="s">
        <v>61</v>
      </c>
      <c r="D46" s="40" t="s">
        <v>71</v>
      </c>
      <c r="E46" t="str">
        <f t="shared" si="7"/>
        <v>2.1</v>
      </c>
      <c r="F46" s="40" t="s">
        <v>72</v>
      </c>
      <c r="G46">
        <v>525</v>
      </c>
      <c r="H46" t="str">
        <f>IF(B46="Patrimonio",VLOOKUP(F46,[6]Listas!$E$4:$G$283,3,0),"")</f>
        <v/>
      </c>
      <c r="J46" s="41">
        <v>2.1</v>
      </c>
      <c r="K46" s="41" t="s">
        <v>72</v>
      </c>
      <c r="L46" s="46">
        <v>-63472.729999999996</v>
      </c>
      <c r="M46" s="46"/>
      <c r="N46" s="47">
        <f t="shared" si="8"/>
        <v>-63472.73</v>
      </c>
      <c r="O46" s="47">
        <v>-85306.67</v>
      </c>
      <c r="P46" s="47"/>
      <c r="Q46" s="47">
        <f t="shared" si="6"/>
        <v>-85306.67</v>
      </c>
      <c r="R46" s="47"/>
      <c r="T46" s="43"/>
    </row>
    <row r="47" spans="2:20" x14ac:dyDescent="0.25">
      <c r="B47" t="str">
        <f t="shared" si="5"/>
        <v>Pasivos</v>
      </c>
      <c r="C47" t="s">
        <v>61</v>
      </c>
      <c r="D47" s="40" t="s">
        <v>73</v>
      </c>
      <c r="E47" t="str">
        <f t="shared" si="7"/>
        <v>2.1</v>
      </c>
      <c r="F47" s="40" t="s">
        <v>74</v>
      </c>
      <c r="G47">
        <v>544</v>
      </c>
      <c r="H47" t="str">
        <f>IF(B47="Patrimonio",VLOOKUP(F47,[6]Listas!$E$4:$G$283,3,0),"")</f>
        <v/>
      </c>
      <c r="J47" s="41">
        <v>2.1</v>
      </c>
      <c r="K47" s="41" t="s">
        <v>74</v>
      </c>
      <c r="L47" s="46">
        <v>-9241.74</v>
      </c>
      <c r="M47" s="46"/>
      <c r="N47" s="47">
        <f t="shared" si="8"/>
        <v>-9241.74</v>
      </c>
      <c r="O47" s="47">
        <v>-5905.53</v>
      </c>
      <c r="P47" s="47"/>
      <c r="Q47" s="47">
        <f t="shared" si="6"/>
        <v>-5905.53</v>
      </c>
      <c r="R47" s="47"/>
      <c r="T47" s="43"/>
    </row>
    <row r="48" spans="2:20" x14ac:dyDescent="0.25">
      <c r="B48" t="str">
        <f t="shared" si="5"/>
        <v>Pasivos</v>
      </c>
      <c r="C48" t="s">
        <v>61</v>
      </c>
      <c r="D48" s="40" t="s">
        <v>75</v>
      </c>
      <c r="E48" t="str">
        <f t="shared" si="7"/>
        <v>2.1</v>
      </c>
      <c r="F48" s="40" t="s">
        <v>76</v>
      </c>
      <c r="G48">
        <v>511</v>
      </c>
      <c r="H48" t="str">
        <f>IF(B48="Patrimonio",VLOOKUP(F48,[6]Listas!$E$4:$G$283,3,0),"")</f>
        <v/>
      </c>
      <c r="J48" s="41">
        <v>2.1</v>
      </c>
      <c r="K48" s="41" t="s">
        <v>76</v>
      </c>
      <c r="L48" s="46">
        <v>-104764.79</v>
      </c>
      <c r="M48" s="46"/>
      <c r="N48" s="47">
        <f t="shared" si="8"/>
        <v>-104764.79</v>
      </c>
      <c r="O48" s="47">
        <v>-56808.5</v>
      </c>
      <c r="P48" s="47"/>
      <c r="Q48" s="47">
        <f t="shared" si="6"/>
        <v>-56808.5</v>
      </c>
      <c r="R48" s="47"/>
      <c r="T48" s="43"/>
    </row>
    <row r="49" spans="2:20" x14ac:dyDescent="0.25">
      <c r="B49" t="str">
        <f t="shared" si="5"/>
        <v>Pasivos</v>
      </c>
      <c r="C49" t="s">
        <v>77</v>
      </c>
      <c r="D49" s="40" t="s">
        <v>78</v>
      </c>
      <c r="E49" t="str">
        <f t="shared" si="7"/>
        <v>2.2</v>
      </c>
      <c r="F49" s="40" t="s">
        <v>63</v>
      </c>
      <c r="G49">
        <v>555</v>
      </c>
      <c r="H49" t="str">
        <f>IF(B49="Patrimonio",VLOOKUP(F49,[6]Listas!$E$4:$G$283,3,0),"")</f>
        <v/>
      </c>
      <c r="J49" s="41">
        <v>2.2000000000000002</v>
      </c>
      <c r="K49" s="41" t="s">
        <v>63</v>
      </c>
      <c r="L49" s="46">
        <v>-123650.81</v>
      </c>
      <c r="M49" s="46"/>
      <c r="N49" s="47">
        <f t="shared" si="8"/>
        <v>-123650.81</v>
      </c>
      <c r="O49" s="47">
        <v>-115468.33</v>
      </c>
      <c r="P49" s="47"/>
      <c r="Q49" s="47">
        <f t="shared" si="6"/>
        <v>-115468.33</v>
      </c>
      <c r="R49" s="47"/>
      <c r="T49" s="43"/>
    </row>
    <row r="50" spans="2:20" x14ac:dyDescent="0.25">
      <c r="B50" t="str">
        <f t="shared" si="5"/>
        <v>Pasivos</v>
      </c>
      <c r="C50" t="s">
        <v>77</v>
      </c>
      <c r="D50" s="40" t="s">
        <v>79</v>
      </c>
      <c r="E50" t="str">
        <f t="shared" si="7"/>
        <v>2.2</v>
      </c>
      <c r="F50" s="40" t="s">
        <v>72</v>
      </c>
      <c r="G50">
        <v>565</v>
      </c>
      <c r="H50" t="str">
        <f>IF(B50="Patrimonio",VLOOKUP(F50,[6]Listas!$E$4:$G$283,3,0),"")</f>
        <v/>
      </c>
      <c r="J50" s="41">
        <v>2.2000000000000002</v>
      </c>
      <c r="K50" s="41" t="s">
        <v>72</v>
      </c>
      <c r="L50" s="46">
        <v>-18835.150000000001</v>
      </c>
      <c r="M50" s="46"/>
      <c r="N50" s="47">
        <f t="shared" si="8"/>
        <v>-18835.150000000001</v>
      </c>
      <c r="O50" s="47">
        <v>-13164.13</v>
      </c>
      <c r="P50" s="47"/>
      <c r="Q50" s="47">
        <f t="shared" si="6"/>
        <v>-13164.13</v>
      </c>
      <c r="R50" s="47"/>
      <c r="T50" s="43"/>
    </row>
    <row r="51" spans="2:20" x14ac:dyDescent="0.25">
      <c r="B51" t="str">
        <f t="shared" si="5"/>
        <v>Patrimonio</v>
      </c>
      <c r="D51" s="40" t="s">
        <v>80</v>
      </c>
      <c r="E51" t="str">
        <f t="shared" si="7"/>
        <v>3</v>
      </c>
      <c r="F51" s="40" t="s">
        <v>81</v>
      </c>
      <c r="G51">
        <v>601</v>
      </c>
      <c r="H51">
        <f>IF(B51="Patrimonio",VLOOKUP(F51,[6]Listas!$E$4:$G$283,3,0),"")</f>
        <v>301</v>
      </c>
      <c r="J51" s="41">
        <v>3</v>
      </c>
      <c r="K51" s="41" t="s">
        <v>81</v>
      </c>
      <c r="L51" s="46">
        <v>-800</v>
      </c>
      <c r="M51" s="46"/>
      <c r="N51" s="47">
        <f t="shared" si="8"/>
        <v>-800</v>
      </c>
      <c r="O51" s="47">
        <v>-800</v>
      </c>
      <c r="P51" s="47"/>
      <c r="Q51" s="47">
        <f t="shared" si="6"/>
        <v>-800</v>
      </c>
      <c r="R51" s="47"/>
      <c r="T51" s="43"/>
    </row>
    <row r="52" spans="2:20" x14ac:dyDescent="0.25">
      <c r="B52" t="str">
        <f t="shared" si="5"/>
        <v>Patrimonio</v>
      </c>
      <c r="D52" s="40" t="s">
        <v>80</v>
      </c>
      <c r="E52" t="str">
        <f t="shared" si="7"/>
        <v>3</v>
      </c>
      <c r="F52" s="40" t="s">
        <v>82</v>
      </c>
      <c r="G52">
        <v>603</v>
      </c>
      <c r="H52">
        <f>IF(B52="Patrimonio",VLOOKUP(F52,[6]Listas!$E$4:$G$283,3,0),"")</f>
        <v>302</v>
      </c>
      <c r="J52" s="41">
        <v>3</v>
      </c>
      <c r="K52" s="41" t="s">
        <v>82</v>
      </c>
      <c r="L52" s="46">
        <v>-55000</v>
      </c>
      <c r="M52" s="46"/>
      <c r="N52" s="47">
        <f t="shared" si="8"/>
        <v>-55000</v>
      </c>
      <c r="O52" s="47">
        <v>-55000</v>
      </c>
      <c r="P52" s="47"/>
      <c r="Q52" s="47">
        <f t="shared" si="6"/>
        <v>-55000</v>
      </c>
      <c r="R52" s="47"/>
      <c r="T52" s="43"/>
    </row>
    <row r="53" spans="2:20" x14ac:dyDescent="0.25">
      <c r="B53" t="str">
        <f t="shared" si="5"/>
        <v>Patrimonio</v>
      </c>
      <c r="D53" s="40" t="s">
        <v>83</v>
      </c>
      <c r="E53" t="str">
        <f t="shared" si="7"/>
        <v>3</v>
      </c>
      <c r="F53" s="40" t="s">
        <v>16</v>
      </c>
      <c r="G53">
        <v>604</v>
      </c>
      <c r="H53">
        <f>IF(B53="Patrimonio",VLOOKUP(F53,[6]Listas!$E$4:$G$283,3,0),"")</f>
        <v>30401</v>
      </c>
      <c r="J53" s="41">
        <v>3</v>
      </c>
      <c r="K53" s="41" t="s">
        <v>16</v>
      </c>
      <c r="L53" s="46">
        <v>-535.03</v>
      </c>
      <c r="M53" s="46"/>
      <c r="N53" s="47">
        <f t="shared" si="8"/>
        <v>-535.03</v>
      </c>
      <c r="O53" s="47">
        <v>-535.03</v>
      </c>
      <c r="P53" s="47"/>
      <c r="Q53" s="47">
        <f t="shared" si="6"/>
        <v>-535.03</v>
      </c>
      <c r="R53" s="47"/>
      <c r="T53" s="43"/>
    </row>
    <row r="54" spans="2:20" x14ac:dyDescent="0.25">
      <c r="B54" t="str">
        <f t="shared" si="5"/>
        <v>Patrimonio</v>
      </c>
      <c r="D54" s="40" t="s">
        <v>84</v>
      </c>
      <c r="E54" t="str">
        <f t="shared" si="7"/>
        <v>3</v>
      </c>
      <c r="F54" s="40" t="s">
        <v>85</v>
      </c>
      <c r="G54">
        <v>611</v>
      </c>
      <c r="H54">
        <f>IF(B54="Patrimonio",VLOOKUP(F54,[6]Listas!$E$4:$G$283,3,0),"")</f>
        <v>30601</v>
      </c>
      <c r="J54" s="41">
        <v>3</v>
      </c>
      <c r="K54" s="41" t="s">
        <v>85</v>
      </c>
      <c r="L54" s="46">
        <v>35655.54</v>
      </c>
      <c r="M54" s="46"/>
      <c r="N54" s="47">
        <f t="shared" si="8"/>
        <v>35655.54</v>
      </c>
      <c r="O54" s="47">
        <v>33013.800000000003</v>
      </c>
      <c r="P54" s="47"/>
      <c r="Q54" s="47">
        <f t="shared" si="6"/>
        <v>33013.800000000003</v>
      </c>
      <c r="R54" s="47"/>
      <c r="T54" s="43"/>
    </row>
    <row r="55" spans="2:20" x14ac:dyDescent="0.25">
      <c r="B55" t="str">
        <f t="shared" si="5"/>
        <v>Patrimonio</v>
      </c>
      <c r="D55" s="40" t="s">
        <v>84</v>
      </c>
      <c r="E55" t="str">
        <f t="shared" si="7"/>
        <v>3</v>
      </c>
      <c r="F55" s="40" t="s">
        <v>86</v>
      </c>
      <c r="G55">
        <v>615</v>
      </c>
      <c r="H55">
        <f>IF(B55="Patrimonio",VLOOKUP(F55,[6]Listas!$E$4:$G$283,3,0),"")</f>
        <v>30701</v>
      </c>
      <c r="J55" s="41">
        <v>3</v>
      </c>
      <c r="K55" s="41" t="s">
        <v>86</v>
      </c>
      <c r="L55" s="46">
        <v>-2641.74</v>
      </c>
      <c r="M55" s="46"/>
      <c r="N55" s="47">
        <f t="shared" si="8"/>
        <v>-2641.74</v>
      </c>
      <c r="O55" s="47">
        <v>0</v>
      </c>
      <c r="P55" s="47"/>
      <c r="Q55" s="47">
        <f t="shared" si="6"/>
        <v>0</v>
      </c>
      <c r="R55" s="47"/>
      <c r="T55" s="43"/>
    </row>
    <row r="56" spans="2:20" x14ac:dyDescent="0.25">
      <c r="B56" t="str">
        <f t="shared" si="5"/>
        <v>Ingresos</v>
      </c>
      <c r="D56" s="40" t="s">
        <v>87</v>
      </c>
      <c r="E56" t="str">
        <f t="shared" si="7"/>
        <v>4</v>
      </c>
      <c r="F56" s="40" t="s">
        <v>88</v>
      </c>
      <c r="G56">
        <v>6115</v>
      </c>
      <c r="H56" t="str">
        <f>IF(B56="Patrimonio",VLOOKUP(F56,[6]Listas!$E$4:$G$283,3,0),"")</f>
        <v/>
      </c>
      <c r="J56" s="41">
        <v>4</v>
      </c>
      <c r="K56" s="41" t="s">
        <v>88</v>
      </c>
      <c r="L56" s="46">
        <v>0</v>
      </c>
      <c r="M56" s="46"/>
      <c r="N56" s="47">
        <f t="shared" si="8"/>
        <v>0</v>
      </c>
      <c r="O56" s="47">
        <v>-1211.8900000000001</v>
      </c>
      <c r="P56" s="47"/>
      <c r="Q56" s="47">
        <f t="shared" si="6"/>
        <v>-1211.8900000000001</v>
      </c>
      <c r="R56" s="47"/>
      <c r="T56" s="43"/>
    </row>
    <row r="57" spans="2:20" x14ac:dyDescent="0.25">
      <c r="B57" t="str">
        <f t="shared" si="5"/>
        <v>Ingresos</v>
      </c>
      <c r="D57" s="40" t="s">
        <v>89</v>
      </c>
      <c r="E57" t="str">
        <f t="shared" si="7"/>
        <v>4</v>
      </c>
      <c r="F57" s="40" t="s">
        <v>90</v>
      </c>
      <c r="G57">
        <v>6003</v>
      </c>
      <c r="H57" t="str">
        <f>IF(B57="Patrimonio",VLOOKUP(F57,[6]Listas!$E$4:$G$283,3,0),"")</f>
        <v/>
      </c>
      <c r="J57" s="41">
        <v>4</v>
      </c>
      <c r="K57" s="41" t="s">
        <v>90</v>
      </c>
      <c r="L57" s="46">
        <v>0</v>
      </c>
      <c r="M57" s="46"/>
      <c r="N57" s="47">
        <f t="shared" si="8"/>
        <v>0</v>
      </c>
      <c r="O57" s="47">
        <v>-1938284.5100000002</v>
      </c>
      <c r="P57" s="47"/>
      <c r="Q57" s="47">
        <f t="shared" si="6"/>
        <v>-1938284.51</v>
      </c>
      <c r="R57" s="47"/>
      <c r="T57" s="43"/>
    </row>
    <row r="58" spans="2:20" x14ac:dyDescent="0.25">
      <c r="B58" t="str">
        <f t="shared" si="5"/>
        <v>Costo</v>
      </c>
      <c r="D58" s="40" t="s">
        <v>91</v>
      </c>
      <c r="E58" t="str">
        <f t="shared" si="7"/>
        <v>5.1</v>
      </c>
      <c r="F58" s="40" t="s">
        <v>92</v>
      </c>
      <c r="G58">
        <v>7046</v>
      </c>
      <c r="H58" t="str">
        <f>IF(B58="Patrimonio",VLOOKUP(F58,[6]Listas!$E$4:$G$283,3,0),"")</f>
        <v/>
      </c>
      <c r="J58" s="41">
        <v>5.0999999999999996</v>
      </c>
      <c r="K58" s="41" t="s">
        <v>92</v>
      </c>
      <c r="L58" s="46">
        <v>0</v>
      </c>
      <c r="M58" s="46"/>
      <c r="N58" s="47">
        <f t="shared" si="8"/>
        <v>0</v>
      </c>
      <c r="O58" s="47">
        <v>45401.74</v>
      </c>
      <c r="P58" s="47"/>
      <c r="Q58" s="47">
        <f t="shared" si="6"/>
        <v>45401.74</v>
      </c>
      <c r="R58" s="47"/>
      <c r="T58" s="43"/>
    </row>
    <row r="59" spans="2:20" x14ac:dyDescent="0.25">
      <c r="B59" t="str">
        <f t="shared" si="5"/>
        <v>Costo</v>
      </c>
      <c r="D59" s="40" t="s">
        <v>91</v>
      </c>
      <c r="E59" t="str">
        <f t="shared" si="7"/>
        <v>5.1</v>
      </c>
      <c r="F59" s="40" t="s">
        <v>93</v>
      </c>
      <c r="G59">
        <v>7067</v>
      </c>
      <c r="H59" t="str">
        <f>IF(B59="Patrimonio",VLOOKUP(F59,[6]Listas!$E$4:$G$283,3,0),"")</f>
        <v/>
      </c>
      <c r="J59" s="41">
        <v>5.0999999999999996</v>
      </c>
      <c r="K59" s="41" t="s">
        <v>93</v>
      </c>
      <c r="L59" s="46">
        <v>0</v>
      </c>
      <c r="M59" s="46"/>
      <c r="N59" s="47">
        <f t="shared" si="8"/>
        <v>0</v>
      </c>
      <c r="O59" s="47">
        <v>9027.3100000000013</v>
      </c>
      <c r="P59" s="47"/>
      <c r="Q59" s="47">
        <f t="shared" si="6"/>
        <v>9027.31</v>
      </c>
      <c r="R59" s="47"/>
      <c r="T59" s="43"/>
    </row>
    <row r="60" spans="2:20" x14ac:dyDescent="0.25">
      <c r="B60" t="str">
        <f t="shared" si="5"/>
        <v>Costo</v>
      </c>
      <c r="D60" s="40" t="s">
        <v>91</v>
      </c>
      <c r="E60" t="str">
        <f t="shared" si="7"/>
        <v>5.1</v>
      </c>
      <c r="F60" s="40" t="s">
        <v>94</v>
      </c>
      <c r="G60">
        <v>7049</v>
      </c>
      <c r="H60" t="str">
        <f>IF(B60="Patrimonio",VLOOKUP(F60,[6]Listas!$E$4:$G$283,3,0),"")</f>
        <v/>
      </c>
      <c r="J60" s="41">
        <v>5.0999999999999996</v>
      </c>
      <c r="K60" s="41" t="s">
        <v>94</v>
      </c>
      <c r="L60" s="46">
        <v>0</v>
      </c>
      <c r="M60" s="46"/>
      <c r="N60" s="47">
        <f t="shared" si="8"/>
        <v>0</v>
      </c>
      <c r="O60" s="47">
        <v>26983.319999999996</v>
      </c>
      <c r="P60" s="47"/>
      <c r="Q60" s="47">
        <f t="shared" si="6"/>
        <v>26983.32</v>
      </c>
      <c r="R60" s="47"/>
      <c r="T60" s="43"/>
    </row>
    <row r="61" spans="2:20" x14ac:dyDescent="0.25">
      <c r="B61" t="str">
        <f t="shared" si="5"/>
        <v>Costo</v>
      </c>
      <c r="D61" s="40" t="s">
        <v>91</v>
      </c>
      <c r="E61" t="str">
        <f t="shared" si="7"/>
        <v>5.1</v>
      </c>
      <c r="F61" s="40" t="s">
        <v>95</v>
      </c>
      <c r="G61">
        <v>7196</v>
      </c>
      <c r="H61" t="str">
        <f>IF(B61="Patrimonio",VLOOKUP(F61,[6]Listas!$E$4:$G$283,3,0),"")</f>
        <v/>
      </c>
      <c r="J61" s="41">
        <v>5.0999999999999996</v>
      </c>
      <c r="K61" s="41" t="s">
        <v>95</v>
      </c>
      <c r="L61" s="46">
        <v>0</v>
      </c>
      <c r="M61" s="46"/>
      <c r="N61" s="47">
        <f t="shared" si="8"/>
        <v>0</v>
      </c>
      <c r="O61" s="47">
        <v>42128.29</v>
      </c>
      <c r="P61" s="47"/>
      <c r="Q61" s="47">
        <f t="shared" si="6"/>
        <v>42128.29</v>
      </c>
      <c r="R61" s="47"/>
      <c r="T61" s="43"/>
    </row>
    <row r="62" spans="2:20" x14ac:dyDescent="0.25">
      <c r="B62" t="str">
        <f t="shared" si="5"/>
        <v>Costo</v>
      </c>
      <c r="D62" s="40" t="s">
        <v>91</v>
      </c>
      <c r="E62" t="str">
        <f t="shared" si="7"/>
        <v>5.1</v>
      </c>
      <c r="F62" s="40" t="s">
        <v>96</v>
      </c>
      <c r="G62">
        <v>7241</v>
      </c>
      <c r="H62" t="str">
        <f>IF(B62="Patrimonio",VLOOKUP(F62,[6]Listas!$E$4:$G$283,3,0),"")</f>
        <v/>
      </c>
      <c r="J62" s="41">
        <v>5.0999999999999996</v>
      </c>
      <c r="K62" s="41" t="s">
        <v>96</v>
      </c>
      <c r="L62" s="46">
        <v>0</v>
      </c>
      <c r="M62" s="46"/>
      <c r="N62" s="47">
        <f t="shared" si="8"/>
        <v>0</v>
      </c>
      <c r="O62" s="47">
        <v>19990.28</v>
      </c>
      <c r="P62" s="47"/>
      <c r="Q62" s="47">
        <f t="shared" si="6"/>
        <v>19990.28</v>
      </c>
      <c r="R62" s="47"/>
      <c r="T62" s="43"/>
    </row>
    <row r="63" spans="2:20" x14ac:dyDescent="0.25">
      <c r="B63" t="str">
        <f t="shared" si="5"/>
        <v>Costo</v>
      </c>
      <c r="D63" s="40" t="s">
        <v>91</v>
      </c>
      <c r="E63" t="str">
        <f t="shared" si="7"/>
        <v>5.1</v>
      </c>
      <c r="F63" s="40" t="s">
        <v>97</v>
      </c>
      <c r="G63">
        <v>7040</v>
      </c>
      <c r="H63" t="str">
        <f>IF(B63="Patrimonio",VLOOKUP(F63,[6]Listas!$E$4:$G$283,3,0),"")</f>
        <v/>
      </c>
      <c r="J63" s="41">
        <v>5.0999999999999996</v>
      </c>
      <c r="K63" s="41" t="s">
        <v>97</v>
      </c>
      <c r="L63" s="46">
        <v>0</v>
      </c>
      <c r="M63" s="46"/>
      <c r="N63" s="47">
        <f t="shared" si="8"/>
        <v>0</v>
      </c>
      <c r="O63" s="47">
        <v>234959.75</v>
      </c>
      <c r="P63" s="47"/>
      <c r="Q63" s="47">
        <f t="shared" si="6"/>
        <v>234959.75</v>
      </c>
      <c r="R63" s="47"/>
      <c r="T63" s="43"/>
    </row>
    <row r="64" spans="2:20" x14ac:dyDescent="0.25">
      <c r="B64" t="str">
        <f t="shared" si="5"/>
        <v>Costo</v>
      </c>
      <c r="D64" s="40" t="s">
        <v>91</v>
      </c>
      <c r="E64" t="str">
        <f t="shared" si="7"/>
        <v>5.1</v>
      </c>
      <c r="F64" s="40" t="s">
        <v>98</v>
      </c>
      <c r="G64">
        <v>7190</v>
      </c>
      <c r="H64" t="str">
        <f>IF(B64="Patrimonio",VLOOKUP(F64,[6]Listas!$E$4:$G$283,3,0),"")</f>
        <v/>
      </c>
      <c r="J64" s="41">
        <v>5.0999999999999996</v>
      </c>
      <c r="K64" s="41" t="s">
        <v>98</v>
      </c>
      <c r="L64" s="46">
        <v>0</v>
      </c>
      <c r="M64" s="46"/>
      <c r="N64" s="47">
        <f t="shared" si="8"/>
        <v>0</v>
      </c>
      <c r="O64" s="47">
        <v>437115.53</v>
      </c>
      <c r="P64" s="47"/>
      <c r="Q64" s="47">
        <f t="shared" si="6"/>
        <v>437115.53</v>
      </c>
      <c r="R64" s="47"/>
      <c r="T64" s="43"/>
    </row>
    <row r="65" spans="2:20" x14ac:dyDescent="0.25">
      <c r="B65" t="str">
        <f t="shared" si="5"/>
        <v>Costo</v>
      </c>
      <c r="D65" s="40" t="s">
        <v>91</v>
      </c>
      <c r="E65" t="str">
        <f t="shared" si="7"/>
        <v>5.1</v>
      </c>
      <c r="F65" s="40" t="s">
        <v>99</v>
      </c>
      <c r="G65">
        <v>7247</v>
      </c>
      <c r="H65" t="str">
        <f>IF(B65="Patrimonio",VLOOKUP(F65,[6]Listas!$E$4:$G$283,3,0),"")</f>
        <v/>
      </c>
      <c r="J65" s="41">
        <v>5.0999999999999996</v>
      </c>
      <c r="K65" s="41" t="s">
        <v>99</v>
      </c>
      <c r="L65" s="46">
        <v>0</v>
      </c>
      <c r="M65" s="46"/>
      <c r="N65" s="47">
        <f t="shared" si="8"/>
        <v>0</v>
      </c>
      <c r="O65" s="47">
        <v>231000.50000000003</v>
      </c>
      <c r="P65" s="47"/>
      <c r="Q65" s="47">
        <f t="shared" si="6"/>
        <v>231000.5</v>
      </c>
      <c r="R65" s="47"/>
      <c r="T65" s="43"/>
    </row>
    <row r="66" spans="2:20" x14ac:dyDescent="0.25">
      <c r="B66" t="str">
        <f t="shared" si="5"/>
        <v>Costo</v>
      </c>
      <c r="D66" s="40" t="s">
        <v>91</v>
      </c>
      <c r="E66" t="str">
        <f t="shared" si="7"/>
        <v>5.1</v>
      </c>
      <c r="F66" s="40" t="s">
        <v>100</v>
      </c>
      <c r="G66">
        <v>7043</v>
      </c>
      <c r="H66" t="str">
        <f>IF(B66="Patrimonio",VLOOKUP(F66,[6]Listas!$E$4:$G$283,3,0),"")</f>
        <v/>
      </c>
      <c r="J66" s="41">
        <v>5.0999999999999996</v>
      </c>
      <c r="K66" s="41" t="s">
        <v>100</v>
      </c>
      <c r="L66" s="46">
        <v>0</v>
      </c>
      <c r="M66" s="46"/>
      <c r="N66" s="47">
        <f t="shared" si="8"/>
        <v>0</v>
      </c>
      <c r="O66" s="47">
        <v>35872.9</v>
      </c>
      <c r="P66" s="47"/>
      <c r="Q66" s="47">
        <f t="shared" si="6"/>
        <v>35872.9</v>
      </c>
      <c r="R66" s="47"/>
      <c r="T66" s="43"/>
    </row>
    <row r="67" spans="2:20" x14ac:dyDescent="0.25">
      <c r="B67" t="str">
        <f t="shared" si="5"/>
        <v>Gastos</v>
      </c>
      <c r="D67" s="40" t="s">
        <v>101</v>
      </c>
      <c r="E67" t="str">
        <f t="shared" si="7"/>
        <v>5.2</v>
      </c>
      <c r="F67" s="40" t="s">
        <v>92</v>
      </c>
      <c r="G67">
        <v>7047</v>
      </c>
      <c r="H67" t="str">
        <f>IF(B67="Patrimonio",VLOOKUP(F67,[6]Listas!$E$4:$G$283,3,0),"")</f>
        <v/>
      </c>
      <c r="J67" s="41">
        <v>5.2</v>
      </c>
      <c r="K67" s="41" t="s">
        <v>92</v>
      </c>
      <c r="L67" s="46">
        <v>0</v>
      </c>
      <c r="M67" s="46"/>
      <c r="N67" s="47">
        <f t="shared" si="8"/>
        <v>0</v>
      </c>
      <c r="O67" s="47">
        <v>53365.33</v>
      </c>
      <c r="P67" s="47"/>
      <c r="Q67" s="47">
        <f t="shared" si="6"/>
        <v>53365.33</v>
      </c>
      <c r="R67" s="47"/>
      <c r="T67" s="43"/>
    </row>
    <row r="68" spans="2:20" x14ac:dyDescent="0.25">
      <c r="B68" t="str">
        <f t="shared" si="5"/>
        <v>Gastos</v>
      </c>
      <c r="D68" s="40" t="s">
        <v>101</v>
      </c>
      <c r="E68" t="str">
        <f t="shared" si="7"/>
        <v>5.2</v>
      </c>
      <c r="F68" s="40" t="s">
        <v>93</v>
      </c>
      <c r="G68">
        <v>7068</v>
      </c>
      <c r="H68" t="str">
        <f>IF(B68="Patrimonio",VLOOKUP(F68,[6]Listas!$E$4:$G$283,3,0),"")</f>
        <v/>
      </c>
      <c r="J68" s="41">
        <v>5.2</v>
      </c>
      <c r="K68" s="41" t="s">
        <v>93</v>
      </c>
      <c r="L68" s="46">
        <v>0</v>
      </c>
      <c r="M68" s="46"/>
      <c r="N68" s="47">
        <f t="shared" si="8"/>
        <v>0</v>
      </c>
      <c r="O68" s="47">
        <v>11473.83</v>
      </c>
      <c r="P68" s="47"/>
      <c r="Q68" s="47">
        <f t="shared" si="6"/>
        <v>11473.83</v>
      </c>
      <c r="R68" s="47"/>
      <c r="T68" s="43"/>
    </row>
    <row r="69" spans="2:20" x14ac:dyDescent="0.25">
      <c r="B69" t="str">
        <f t="shared" si="5"/>
        <v>Gastos</v>
      </c>
      <c r="D69" s="40" t="s">
        <v>101</v>
      </c>
      <c r="E69" t="str">
        <f t="shared" si="7"/>
        <v>5.2</v>
      </c>
      <c r="F69" s="40" t="s">
        <v>94</v>
      </c>
      <c r="G69">
        <v>7050</v>
      </c>
      <c r="H69" t="str">
        <f>IF(B69="Patrimonio",VLOOKUP(F69,[6]Listas!$E$4:$G$283,3,0),"")</f>
        <v/>
      </c>
      <c r="J69" s="41">
        <v>5.2</v>
      </c>
      <c r="K69" s="41" t="s">
        <v>94</v>
      </c>
      <c r="L69" s="46">
        <v>0</v>
      </c>
      <c r="M69" s="46"/>
      <c r="N69" s="47">
        <f t="shared" si="8"/>
        <v>0</v>
      </c>
      <c r="O69" s="47">
        <v>18527.650000000001</v>
      </c>
      <c r="P69" s="47"/>
      <c r="Q69" s="47">
        <f t="shared" si="6"/>
        <v>18527.650000000001</v>
      </c>
      <c r="R69" s="47"/>
      <c r="T69" s="43"/>
    </row>
    <row r="70" spans="2:20" x14ac:dyDescent="0.25">
      <c r="B70" t="str">
        <f t="shared" si="5"/>
        <v>Gastos</v>
      </c>
      <c r="D70" s="40" t="s">
        <v>101</v>
      </c>
      <c r="E70" t="str">
        <f t="shared" si="7"/>
        <v>5.2</v>
      </c>
      <c r="F70" s="40" t="s">
        <v>102</v>
      </c>
      <c r="G70">
        <v>7209</v>
      </c>
      <c r="H70" t="str">
        <f>IF(B70="Patrimonio",VLOOKUP(F70,[6]Listas!$E$4:$G$283,3,0),"")</f>
        <v/>
      </c>
      <c r="J70" s="41">
        <v>5.2</v>
      </c>
      <c r="K70" s="41" t="s">
        <v>102</v>
      </c>
      <c r="L70" s="46">
        <v>0</v>
      </c>
      <c r="M70" s="46"/>
      <c r="N70" s="47">
        <f t="shared" si="8"/>
        <v>0</v>
      </c>
      <c r="O70" s="47">
        <v>1195.1099999999999</v>
      </c>
      <c r="P70" s="47"/>
      <c r="Q70" s="47">
        <f t="shared" si="6"/>
        <v>1195.1099999999999</v>
      </c>
      <c r="R70" s="47"/>
      <c r="T70" s="43"/>
    </row>
    <row r="71" spans="2:20" x14ac:dyDescent="0.25">
      <c r="B71" t="str">
        <f t="shared" si="5"/>
        <v>Gastos</v>
      </c>
      <c r="D71" s="40" t="s">
        <v>101</v>
      </c>
      <c r="E71" t="str">
        <f t="shared" si="7"/>
        <v>5.2</v>
      </c>
      <c r="F71" s="40" t="s">
        <v>95</v>
      </c>
      <c r="G71">
        <v>7197</v>
      </c>
      <c r="H71" t="str">
        <f>IF(B71="Patrimonio",VLOOKUP(F71,[6]Listas!$E$4:$G$283,3,0),"")</f>
        <v/>
      </c>
      <c r="J71" s="41">
        <v>5.2</v>
      </c>
      <c r="K71" s="41" t="s">
        <v>95</v>
      </c>
      <c r="L71" s="46">
        <v>0</v>
      </c>
      <c r="M71" s="46"/>
      <c r="N71" s="47">
        <f t="shared" si="8"/>
        <v>0</v>
      </c>
      <c r="O71" s="47">
        <v>22307.5</v>
      </c>
      <c r="P71" s="47"/>
      <c r="Q71" s="47">
        <f t="shared" si="6"/>
        <v>22307.5</v>
      </c>
      <c r="R71" s="47"/>
      <c r="T71" s="43"/>
    </row>
    <row r="72" spans="2:20" x14ac:dyDescent="0.25">
      <c r="B72" t="str">
        <f t="shared" si="5"/>
        <v>Gastos</v>
      </c>
      <c r="D72" s="40" t="s">
        <v>101</v>
      </c>
      <c r="E72" t="str">
        <f t="shared" si="7"/>
        <v>5.2</v>
      </c>
      <c r="F72" s="40" t="s">
        <v>103</v>
      </c>
      <c r="G72">
        <v>7311</v>
      </c>
      <c r="H72" t="str">
        <f>IF(B72="Patrimonio",VLOOKUP(F72,[6]Listas!$E$4:$G$283,3,0),"")</f>
        <v/>
      </c>
      <c r="J72" s="41">
        <v>5.2</v>
      </c>
      <c r="K72" s="41" t="s">
        <v>103</v>
      </c>
      <c r="L72" s="46">
        <v>0</v>
      </c>
      <c r="M72" s="46"/>
      <c r="N72" s="47">
        <f t="shared" si="8"/>
        <v>0</v>
      </c>
      <c r="O72" s="47">
        <v>35238.110000000008</v>
      </c>
      <c r="P72" s="47"/>
      <c r="Q72" s="47">
        <f t="shared" si="6"/>
        <v>35238.11</v>
      </c>
      <c r="R72" s="47"/>
      <c r="T72" s="43"/>
    </row>
    <row r="73" spans="2:20" x14ac:dyDescent="0.25">
      <c r="B73" t="str">
        <f t="shared" si="5"/>
        <v>Gastos</v>
      </c>
      <c r="D73" s="40" t="s">
        <v>101</v>
      </c>
      <c r="E73" t="str">
        <f t="shared" si="7"/>
        <v>5.2</v>
      </c>
      <c r="F73" s="40" t="s">
        <v>97</v>
      </c>
      <c r="G73">
        <v>7041</v>
      </c>
      <c r="H73" t="str">
        <f>IF(B73="Patrimonio",VLOOKUP(F73,[6]Listas!$E$4:$G$283,3,0),"")</f>
        <v/>
      </c>
      <c r="J73" s="41">
        <v>5.2</v>
      </c>
      <c r="K73" s="41" t="s">
        <v>97</v>
      </c>
      <c r="L73" s="46">
        <v>0</v>
      </c>
      <c r="M73" s="46"/>
      <c r="N73" s="47">
        <f t="shared" si="8"/>
        <v>0</v>
      </c>
      <c r="O73" s="47">
        <v>282933.86000000004</v>
      </c>
      <c r="P73" s="47"/>
      <c r="Q73" s="47">
        <f t="shared" si="6"/>
        <v>282933.86</v>
      </c>
      <c r="R73" s="47"/>
      <c r="T73" s="43"/>
    </row>
    <row r="74" spans="2:20" x14ac:dyDescent="0.25">
      <c r="B74" t="str">
        <f t="shared" si="5"/>
        <v>Gastos</v>
      </c>
      <c r="D74" s="40" t="s">
        <v>101</v>
      </c>
      <c r="E74" t="str">
        <f t="shared" si="7"/>
        <v>5.2</v>
      </c>
      <c r="F74" s="40" t="s">
        <v>100</v>
      </c>
      <c r="G74">
        <v>7044</v>
      </c>
      <c r="H74" t="str">
        <f>IF(B74="Patrimonio",VLOOKUP(F74,[6]Listas!$E$4:$G$283,3,0),"")</f>
        <v/>
      </c>
      <c r="J74" s="41">
        <v>5.2</v>
      </c>
      <c r="K74" s="41" t="s">
        <v>100</v>
      </c>
      <c r="L74" s="46">
        <v>0</v>
      </c>
      <c r="M74" s="46"/>
      <c r="N74" s="47">
        <f t="shared" si="8"/>
        <v>0</v>
      </c>
      <c r="O74" s="47">
        <v>44573.04</v>
      </c>
      <c r="P74" s="47"/>
      <c r="Q74" s="47">
        <f t="shared" si="6"/>
        <v>44573.04</v>
      </c>
      <c r="R74" s="47"/>
      <c r="T74" s="43"/>
    </row>
    <row r="75" spans="2:20" x14ac:dyDescent="0.25">
      <c r="B75" t="str">
        <f t="shared" si="5"/>
        <v>Gastos</v>
      </c>
      <c r="D75" s="40" t="s">
        <v>101</v>
      </c>
      <c r="E75" t="str">
        <f t="shared" si="7"/>
        <v>5.2</v>
      </c>
      <c r="F75" s="40" t="s">
        <v>104</v>
      </c>
      <c r="G75">
        <v>7188</v>
      </c>
      <c r="H75" t="str">
        <f>IF(B75="Patrimonio",VLOOKUP(F75,[6]Listas!$E$4:$G$283,3,0),"")</f>
        <v/>
      </c>
      <c r="J75" s="41">
        <v>5.2</v>
      </c>
      <c r="K75" s="41" t="s">
        <v>104</v>
      </c>
      <c r="L75" s="46">
        <v>0</v>
      </c>
      <c r="M75" s="46"/>
      <c r="N75" s="47">
        <f t="shared" si="8"/>
        <v>0</v>
      </c>
      <c r="O75" s="47">
        <v>57214.68</v>
      </c>
      <c r="P75" s="47"/>
      <c r="Q75" s="47">
        <f t="shared" si="6"/>
        <v>57214.68</v>
      </c>
      <c r="R75" s="47"/>
      <c r="T75" s="43"/>
    </row>
    <row r="76" spans="2:20" x14ac:dyDescent="0.25">
      <c r="B76" t="str">
        <f t="shared" si="5"/>
        <v>Gastos</v>
      </c>
      <c r="D76" s="40" t="s">
        <v>101</v>
      </c>
      <c r="E76" t="str">
        <f t="shared" si="7"/>
        <v>5.2</v>
      </c>
      <c r="F76" s="40" t="s">
        <v>105</v>
      </c>
      <c r="G76">
        <v>7203</v>
      </c>
      <c r="H76" t="str">
        <f>IF(B76="Patrimonio",VLOOKUP(F76,[6]Listas!$E$4:$G$283,3,0),"")</f>
        <v/>
      </c>
      <c r="J76" s="41">
        <v>5.2</v>
      </c>
      <c r="K76" s="41" t="s">
        <v>105</v>
      </c>
      <c r="L76" s="46">
        <v>0</v>
      </c>
      <c r="M76" s="46"/>
      <c r="N76" s="47">
        <f t="shared" si="8"/>
        <v>0</v>
      </c>
      <c r="O76" s="47">
        <v>3090.37</v>
      </c>
      <c r="P76" s="47"/>
      <c r="Q76" s="47">
        <f t="shared" si="6"/>
        <v>3090.37</v>
      </c>
      <c r="R76" s="47"/>
      <c r="T76" s="43"/>
    </row>
    <row r="77" spans="2:20" x14ac:dyDescent="0.25">
      <c r="B77" t="str">
        <f t="shared" si="5"/>
        <v>Gastos</v>
      </c>
      <c r="D77" s="40" t="s">
        <v>101</v>
      </c>
      <c r="E77" t="str">
        <f t="shared" si="7"/>
        <v>5.2</v>
      </c>
      <c r="F77" s="40" t="s">
        <v>106</v>
      </c>
      <c r="G77">
        <v>7059</v>
      </c>
      <c r="H77" t="str">
        <f>IF(B77="Patrimonio",VLOOKUP(F77,[6]Listas!$E$4:$G$283,3,0),"")</f>
        <v/>
      </c>
      <c r="J77" s="41">
        <v>5.2</v>
      </c>
      <c r="K77" s="41" t="s">
        <v>106</v>
      </c>
      <c r="L77" s="46">
        <v>0</v>
      </c>
      <c r="M77" s="46"/>
      <c r="N77" s="47">
        <f t="shared" si="8"/>
        <v>0</v>
      </c>
      <c r="O77" s="47">
        <v>350</v>
      </c>
      <c r="P77" s="47"/>
      <c r="Q77" s="47">
        <f t="shared" si="6"/>
        <v>350</v>
      </c>
      <c r="R77" s="47"/>
      <c r="T77" s="43"/>
    </row>
    <row r="78" spans="2:20" x14ac:dyDescent="0.25">
      <c r="B78" t="str">
        <f t="shared" si="5"/>
        <v>Gastos</v>
      </c>
      <c r="D78" s="40" t="s">
        <v>101</v>
      </c>
      <c r="E78" t="str">
        <f t="shared" si="7"/>
        <v>5.2</v>
      </c>
      <c r="F78" s="40" t="s">
        <v>107</v>
      </c>
      <c r="G78">
        <v>7185</v>
      </c>
      <c r="H78" t="str">
        <f>IF(B78="Patrimonio",VLOOKUP(F78,[6]Listas!$E$4:$G$283,3,0),"")</f>
        <v/>
      </c>
      <c r="J78" s="41">
        <v>5.2</v>
      </c>
      <c r="K78" s="41" t="s">
        <v>107</v>
      </c>
      <c r="L78" s="46">
        <v>0</v>
      </c>
      <c r="M78" s="46"/>
      <c r="N78" s="47">
        <f t="shared" si="8"/>
        <v>0</v>
      </c>
      <c r="O78" s="47">
        <v>6343.11</v>
      </c>
      <c r="P78" s="47"/>
      <c r="Q78" s="47">
        <f t="shared" si="6"/>
        <v>6343.11</v>
      </c>
      <c r="R78" s="47"/>
      <c r="T78" s="43"/>
    </row>
    <row r="79" spans="2:20" x14ac:dyDescent="0.25">
      <c r="B79" t="str">
        <f t="shared" si="5"/>
        <v>Gastos</v>
      </c>
      <c r="D79" s="40" t="s">
        <v>101</v>
      </c>
      <c r="E79" t="str">
        <f t="shared" si="7"/>
        <v>5.2</v>
      </c>
      <c r="F79" s="40" t="s">
        <v>108</v>
      </c>
      <c r="G79">
        <v>7173</v>
      </c>
      <c r="H79" t="str">
        <f>IF(B79="Patrimonio",VLOOKUP(F79,[6]Listas!$E$4:$G$283,3,0),"")</f>
        <v/>
      </c>
      <c r="J79" s="41">
        <v>5.2</v>
      </c>
      <c r="K79" s="41" t="s">
        <v>108</v>
      </c>
      <c r="L79" s="46">
        <v>0</v>
      </c>
      <c r="M79" s="46"/>
      <c r="N79" s="47">
        <f t="shared" si="8"/>
        <v>0</v>
      </c>
      <c r="O79" s="47">
        <v>8223.5499999999993</v>
      </c>
      <c r="P79" s="47"/>
      <c r="Q79" s="47">
        <f t="shared" si="6"/>
        <v>8223.5499999999993</v>
      </c>
      <c r="R79" s="47"/>
      <c r="T79" s="43"/>
    </row>
    <row r="80" spans="2:20" x14ac:dyDescent="0.25">
      <c r="B80" t="str">
        <f t="shared" si="5"/>
        <v>Gastos</v>
      </c>
      <c r="D80" s="40" t="s">
        <v>101</v>
      </c>
      <c r="E80" t="str">
        <f t="shared" si="7"/>
        <v>5.2</v>
      </c>
      <c r="F80" s="40" t="s">
        <v>109</v>
      </c>
      <c r="G80">
        <v>7248</v>
      </c>
      <c r="H80" t="str">
        <f>IF(B80="Patrimonio",VLOOKUP(F80,[6]Listas!$E$4:$G$283,3,0),"")</f>
        <v/>
      </c>
      <c r="J80" s="41">
        <v>5.2</v>
      </c>
      <c r="K80" s="41" t="s">
        <v>109</v>
      </c>
      <c r="L80" s="46">
        <v>0</v>
      </c>
      <c r="M80" s="46"/>
      <c r="N80" s="47">
        <f t="shared" si="8"/>
        <v>0</v>
      </c>
      <c r="O80" s="47">
        <v>962.51</v>
      </c>
      <c r="P80" s="47"/>
      <c r="Q80" s="47">
        <f t="shared" si="6"/>
        <v>962.51</v>
      </c>
      <c r="R80" s="47"/>
      <c r="T80" s="43"/>
    </row>
    <row r="81" spans="2:20" x14ac:dyDescent="0.25">
      <c r="B81" t="str">
        <f t="shared" si="5"/>
        <v>Gastos</v>
      </c>
      <c r="D81" s="40" t="s">
        <v>101</v>
      </c>
      <c r="E81" t="str">
        <f t="shared" si="7"/>
        <v>5.2</v>
      </c>
      <c r="F81" s="40" t="s">
        <v>110</v>
      </c>
      <c r="G81">
        <v>7113</v>
      </c>
      <c r="H81" t="str">
        <f>IF(B81="Patrimonio",VLOOKUP(F81,[6]Listas!$E$4:$G$283,3,0),"")</f>
        <v/>
      </c>
      <c r="J81" s="41">
        <v>5.2</v>
      </c>
      <c r="K81" s="41" t="s">
        <v>110</v>
      </c>
      <c r="L81" s="46">
        <v>0</v>
      </c>
      <c r="M81" s="46"/>
      <c r="N81" s="47">
        <f t="shared" si="8"/>
        <v>0</v>
      </c>
      <c r="O81" s="47">
        <v>4426.0600000000004</v>
      </c>
      <c r="P81" s="47"/>
      <c r="Q81" s="47">
        <f t="shared" si="6"/>
        <v>4426.0600000000004</v>
      </c>
      <c r="R81" s="47"/>
      <c r="T81" s="43"/>
    </row>
    <row r="82" spans="2:20" x14ac:dyDescent="0.25">
      <c r="B82" t="str">
        <f t="shared" si="5"/>
        <v>Gastos</v>
      </c>
      <c r="D82" s="40" t="s">
        <v>111</v>
      </c>
      <c r="E82" t="str">
        <f t="shared" si="7"/>
        <v>5.2</v>
      </c>
      <c r="F82" s="40" t="s">
        <v>112</v>
      </c>
      <c r="G82">
        <v>7269</v>
      </c>
      <c r="H82" t="str">
        <f>IF(B82="Patrimonio",VLOOKUP(F82,[6]Listas!$E$4:$G$283,3,0),"")</f>
        <v/>
      </c>
      <c r="J82" s="41">
        <v>5.2</v>
      </c>
      <c r="K82" s="41" t="s">
        <v>112</v>
      </c>
      <c r="L82" s="46">
        <v>0</v>
      </c>
      <c r="M82" s="46"/>
      <c r="N82" s="47">
        <f t="shared" si="8"/>
        <v>0</v>
      </c>
      <c r="O82" s="47">
        <v>3893.33</v>
      </c>
      <c r="P82" s="47"/>
      <c r="Q82" s="47">
        <f t="shared" si="6"/>
        <v>3893.33</v>
      </c>
      <c r="R82" s="47"/>
      <c r="T82" s="43"/>
    </row>
    <row r="83" spans="2:20" x14ac:dyDescent="0.25">
      <c r="B83" t="str">
        <f t="shared" si="5"/>
        <v>Gastos</v>
      </c>
      <c r="D83" s="40" t="s">
        <v>113</v>
      </c>
      <c r="E83" t="str">
        <f t="shared" si="7"/>
        <v>5.2</v>
      </c>
      <c r="F83" s="40" t="s">
        <v>4</v>
      </c>
      <c r="G83">
        <v>803</v>
      </c>
      <c r="H83" t="str">
        <f>IF(B83="Patrimonio",VLOOKUP(F83,[6]Listas!$E$4:$G$283,3,0),"")</f>
        <v/>
      </c>
      <c r="J83" s="41">
        <v>5.2</v>
      </c>
      <c r="K83" s="41" t="s">
        <v>4</v>
      </c>
      <c r="L83" s="46">
        <v>0</v>
      </c>
      <c r="M83" s="46"/>
      <c r="N83" s="47">
        <f t="shared" si="8"/>
        <v>0</v>
      </c>
      <c r="O83" s="47">
        <v>45434.81</v>
      </c>
      <c r="P83" s="47"/>
      <c r="Q83" s="47">
        <f t="shared" si="6"/>
        <v>45434.81</v>
      </c>
      <c r="R83" s="47"/>
      <c r="T83" s="43"/>
    </row>
    <row r="84" spans="2:20" x14ac:dyDescent="0.25">
      <c r="B84" t="str">
        <f t="shared" si="5"/>
        <v>Gastos</v>
      </c>
      <c r="D84" s="40" t="s">
        <v>114</v>
      </c>
      <c r="E84" t="str">
        <f t="shared" si="7"/>
        <v>5.2</v>
      </c>
      <c r="F84" s="40" t="s">
        <v>115</v>
      </c>
      <c r="G84">
        <v>850</v>
      </c>
      <c r="H84" t="str">
        <f>IF(B84="Patrimonio",VLOOKUP(F84,[6]Listas!$E$4:$G$283,3,0),"")</f>
        <v/>
      </c>
      <c r="J84" s="41">
        <v>5.2</v>
      </c>
      <c r="K84" s="41" t="s">
        <v>115</v>
      </c>
      <c r="L84" s="46">
        <v>0</v>
      </c>
      <c r="M84" s="46"/>
      <c r="N84" s="47">
        <f t="shared" si="8"/>
        <v>0</v>
      </c>
      <c r="O84" s="47">
        <v>64365.98</v>
      </c>
      <c r="P84" s="47"/>
      <c r="Q84" s="47">
        <f t="shared" si="6"/>
        <v>64365.98</v>
      </c>
      <c r="R84" s="47"/>
      <c r="T84" s="43"/>
    </row>
    <row r="85" spans="2:20" x14ac:dyDescent="0.25">
      <c r="T85" s="43"/>
    </row>
    <row r="86" spans="2:20" x14ac:dyDescent="0.25">
      <c r="T86" s="43"/>
    </row>
    <row r="87" spans="2:20" x14ac:dyDescent="0.25">
      <c r="O87" s="42"/>
      <c r="T87" s="43"/>
    </row>
    <row r="88" spans="2:20" x14ac:dyDescent="0.25">
      <c r="T88" s="43"/>
    </row>
    <row r="89" spans="2:20" x14ac:dyDescent="0.25">
      <c r="T89" s="43"/>
    </row>
    <row r="90" spans="2:20" x14ac:dyDescent="0.25">
      <c r="T90" s="43"/>
    </row>
    <row r="91" spans="2:20" x14ac:dyDescent="0.25">
      <c r="T91" s="43"/>
    </row>
    <row r="92" spans="2:20" x14ac:dyDescent="0.25">
      <c r="T92" s="43"/>
    </row>
    <row r="93" spans="2:20" x14ac:dyDescent="0.25">
      <c r="T93" s="43"/>
    </row>
    <row r="94" spans="2:20" x14ac:dyDescent="0.25">
      <c r="S94"/>
      <c r="T94"/>
    </row>
    <row r="95" spans="2:20" x14ac:dyDescent="0.25">
      <c r="T95" s="43"/>
    </row>
    <row r="96" spans="2:20" x14ac:dyDescent="0.25">
      <c r="T96" s="43"/>
    </row>
    <row r="97" spans="20:20" x14ac:dyDescent="0.25">
      <c r="T97" s="43"/>
    </row>
    <row r="98" spans="20:20" x14ac:dyDescent="0.25">
      <c r="T98" s="43"/>
    </row>
    <row r="99" spans="20:20" x14ac:dyDescent="0.25">
      <c r="T99" s="43"/>
    </row>
    <row r="100" spans="20:20" x14ac:dyDescent="0.25">
      <c r="T100" s="43"/>
    </row>
    <row r="101" spans="20:20" x14ac:dyDescent="0.25">
      <c r="T101" s="43"/>
    </row>
    <row r="102" spans="20:20" x14ac:dyDescent="0.25">
      <c r="T102" s="43"/>
    </row>
    <row r="103" spans="20:20" x14ac:dyDescent="0.25">
      <c r="T103" s="43"/>
    </row>
    <row r="104" spans="20:20" x14ac:dyDescent="0.25">
      <c r="T104" s="43"/>
    </row>
    <row r="105" spans="20:20" x14ac:dyDescent="0.25">
      <c r="T105" s="43"/>
    </row>
    <row r="106" spans="20:20" x14ac:dyDescent="0.25">
      <c r="T106" s="43"/>
    </row>
    <row r="107" spans="20:20" x14ac:dyDescent="0.25">
      <c r="T107" s="43"/>
    </row>
    <row r="108" spans="20:20" x14ac:dyDescent="0.25">
      <c r="T108" s="43"/>
    </row>
    <row r="109" spans="20:20" x14ac:dyDescent="0.25">
      <c r="T109" s="43"/>
    </row>
    <row r="110" spans="20:20" x14ac:dyDescent="0.25">
      <c r="T110" s="43"/>
    </row>
    <row r="111" spans="20:20" x14ac:dyDescent="0.25">
      <c r="T111" s="43"/>
    </row>
    <row r="112" spans="20:20" x14ac:dyDescent="0.25">
      <c r="T112" s="43"/>
    </row>
    <row r="113" spans="20:20" x14ac:dyDescent="0.25">
      <c r="T113" s="43"/>
    </row>
    <row r="114" spans="20:20" x14ac:dyDescent="0.25">
      <c r="T114" s="43"/>
    </row>
    <row r="115" spans="20:20" x14ac:dyDescent="0.25">
      <c r="T115" s="43"/>
    </row>
    <row r="116" spans="20:20" x14ac:dyDescent="0.25">
      <c r="T116" s="43"/>
    </row>
    <row r="117" spans="20:20" x14ac:dyDescent="0.25">
      <c r="T117" s="43"/>
    </row>
    <row r="118" spans="20:20" x14ac:dyDescent="0.25">
      <c r="T118" s="43"/>
    </row>
    <row r="119" spans="20:20" x14ac:dyDescent="0.25">
      <c r="T119" s="43"/>
    </row>
    <row r="120" spans="20:20" x14ac:dyDescent="0.25">
      <c r="T120" s="43"/>
    </row>
    <row r="121" spans="20:20" x14ac:dyDescent="0.25">
      <c r="T121" s="43"/>
    </row>
    <row r="122" spans="20:20" x14ac:dyDescent="0.25">
      <c r="T122" s="43"/>
    </row>
    <row r="123" spans="20:20" x14ac:dyDescent="0.25">
      <c r="T123" s="43"/>
    </row>
    <row r="124" spans="20:20" x14ac:dyDescent="0.25">
      <c r="T124" s="43"/>
    </row>
    <row r="125" spans="20:20" x14ac:dyDescent="0.25">
      <c r="T125" s="43"/>
    </row>
    <row r="126" spans="20:20" x14ac:dyDescent="0.25">
      <c r="T126" s="43"/>
    </row>
    <row r="127" spans="20:20" x14ac:dyDescent="0.25">
      <c r="T127" s="43"/>
    </row>
    <row r="128" spans="20:20" x14ac:dyDescent="0.25">
      <c r="T128" s="43"/>
    </row>
    <row r="129" spans="20:20" x14ac:dyDescent="0.25">
      <c r="T129" s="43"/>
    </row>
    <row r="130" spans="20:20" x14ac:dyDescent="0.25">
      <c r="T130" s="43"/>
    </row>
    <row r="131" spans="20:20" x14ac:dyDescent="0.25">
      <c r="T131" s="43"/>
    </row>
    <row r="132" spans="20:20" x14ac:dyDescent="0.25">
      <c r="T132" s="43"/>
    </row>
    <row r="133" spans="20:20" x14ac:dyDescent="0.25">
      <c r="T133" s="43"/>
    </row>
    <row r="134" spans="20:20" x14ac:dyDescent="0.25">
      <c r="T134" s="43"/>
    </row>
    <row r="135" spans="20:20" x14ac:dyDescent="0.25">
      <c r="T135" s="43"/>
    </row>
    <row r="136" spans="20:20" x14ac:dyDescent="0.25">
      <c r="T136" s="43"/>
    </row>
    <row r="137" spans="20:20" x14ac:dyDescent="0.25">
      <c r="T137" s="43"/>
    </row>
    <row r="138" spans="20:20" x14ac:dyDescent="0.25">
      <c r="T138" s="43"/>
    </row>
    <row r="139" spans="20:20" x14ac:dyDescent="0.25">
      <c r="T139" s="43"/>
    </row>
    <row r="140" spans="20:20" x14ac:dyDescent="0.25">
      <c r="T140" s="43"/>
    </row>
    <row r="141" spans="20:20" x14ac:dyDescent="0.25">
      <c r="T141" s="43"/>
    </row>
    <row r="142" spans="20:20" x14ac:dyDescent="0.25">
      <c r="T142" s="43"/>
    </row>
    <row r="143" spans="20:20" x14ac:dyDescent="0.25">
      <c r="T143" s="43"/>
    </row>
    <row r="144" spans="20:20" x14ac:dyDescent="0.25">
      <c r="T144" s="43"/>
    </row>
    <row r="145" spans="20:20" x14ac:dyDescent="0.25">
      <c r="T145" s="43"/>
    </row>
    <row r="146" spans="20:20" x14ac:dyDescent="0.25">
      <c r="T146" s="43"/>
    </row>
    <row r="147" spans="20:20" x14ac:dyDescent="0.25">
      <c r="T147" s="43"/>
    </row>
    <row r="148" spans="20:20" x14ac:dyDescent="0.25">
      <c r="T148" s="43"/>
    </row>
    <row r="149" spans="20:20" x14ac:dyDescent="0.25">
      <c r="T149" s="43"/>
    </row>
    <row r="150" spans="20:20" x14ac:dyDescent="0.25">
      <c r="T150" s="43"/>
    </row>
    <row r="151" spans="20:20" x14ac:dyDescent="0.25">
      <c r="T151" s="43"/>
    </row>
    <row r="152" spans="20:20" x14ac:dyDescent="0.25">
      <c r="T152" s="43"/>
    </row>
    <row r="153" spans="20:20" x14ac:dyDescent="0.25">
      <c r="T153" s="43"/>
    </row>
    <row r="154" spans="20:20" x14ac:dyDescent="0.25">
      <c r="T154" s="43"/>
    </row>
    <row r="155" spans="20:20" x14ac:dyDescent="0.25">
      <c r="T155" s="43"/>
    </row>
    <row r="156" spans="20:20" x14ac:dyDescent="0.25">
      <c r="T156" s="43"/>
    </row>
    <row r="157" spans="20:20" x14ac:dyDescent="0.25">
      <c r="T157" s="43"/>
    </row>
    <row r="158" spans="20:20" x14ac:dyDescent="0.25">
      <c r="T158" s="43"/>
    </row>
    <row r="159" spans="20:20" x14ac:dyDescent="0.25">
      <c r="T159" s="43"/>
    </row>
    <row r="160" spans="20:20" x14ac:dyDescent="0.25">
      <c r="T160" s="43"/>
    </row>
    <row r="161" spans="20:20" x14ac:dyDescent="0.25">
      <c r="T161" s="43"/>
    </row>
    <row r="162" spans="20:20" x14ac:dyDescent="0.25">
      <c r="T162" s="43"/>
    </row>
    <row r="163" spans="20:20" x14ac:dyDescent="0.25">
      <c r="T163" s="43"/>
    </row>
    <row r="164" spans="20:20" x14ac:dyDescent="0.25">
      <c r="T164" s="43"/>
    </row>
    <row r="165" spans="20:20" x14ac:dyDescent="0.25">
      <c r="T165" s="43"/>
    </row>
    <row r="166" spans="20:20" x14ac:dyDescent="0.25">
      <c r="T166" s="43"/>
    </row>
    <row r="167" spans="20:20" x14ac:dyDescent="0.25">
      <c r="T167" s="43"/>
    </row>
    <row r="168" spans="20:20" x14ac:dyDescent="0.25">
      <c r="T168" s="43"/>
    </row>
    <row r="169" spans="20:20" x14ac:dyDescent="0.25">
      <c r="T169" s="43"/>
    </row>
    <row r="170" spans="20:20" x14ac:dyDescent="0.25">
      <c r="T170" s="43"/>
    </row>
    <row r="171" spans="20:20" x14ac:dyDescent="0.25">
      <c r="T171" s="43"/>
    </row>
    <row r="172" spans="20:20" x14ac:dyDescent="0.25">
      <c r="T172" s="43"/>
    </row>
    <row r="173" spans="20:20" x14ac:dyDescent="0.25">
      <c r="T173" s="43"/>
    </row>
    <row r="174" spans="20:20" x14ac:dyDescent="0.25">
      <c r="T174" s="43"/>
    </row>
    <row r="175" spans="20:20" x14ac:dyDescent="0.25">
      <c r="T175" s="43"/>
    </row>
    <row r="176" spans="20:20" x14ac:dyDescent="0.25">
      <c r="T176" s="43"/>
    </row>
    <row r="177" spans="20:20" x14ac:dyDescent="0.25">
      <c r="T177" s="43"/>
    </row>
    <row r="178" spans="20:20" x14ac:dyDescent="0.25">
      <c r="T178" s="43"/>
    </row>
    <row r="179" spans="20:20" x14ac:dyDescent="0.25">
      <c r="T179" s="43"/>
    </row>
    <row r="180" spans="20:20" x14ac:dyDescent="0.25">
      <c r="T180" s="43"/>
    </row>
    <row r="181" spans="20:20" x14ac:dyDescent="0.25">
      <c r="T181" s="43"/>
    </row>
    <row r="182" spans="20:20" x14ac:dyDescent="0.25">
      <c r="T182" s="43"/>
    </row>
    <row r="183" spans="20:20" x14ac:dyDescent="0.25">
      <c r="T183" s="43"/>
    </row>
    <row r="184" spans="20:20" x14ac:dyDescent="0.25">
      <c r="T184" s="43"/>
    </row>
    <row r="185" spans="20:20" x14ac:dyDescent="0.25">
      <c r="T185" s="43"/>
    </row>
    <row r="186" spans="20:20" x14ac:dyDescent="0.25">
      <c r="T186" s="43"/>
    </row>
    <row r="187" spans="20:20" x14ac:dyDescent="0.25">
      <c r="T187" s="43"/>
    </row>
    <row r="188" spans="20:20" x14ac:dyDescent="0.25">
      <c r="T188" s="43"/>
    </row>
    <row r="189" spans="20:20" x14ac:dyDescent="0.25">
      <c r="T189" s="43"/>
    </row>
    <row r="190" spans="20:20" x14ac:dyDescent="0.25">
      <c r="T190" s="43"/>
    </row>
    <row r="191" spans="20:20" x14ac:dyDescent="0.25">
      <c r="T191" s="43"/>
    </row>
    <row r="192" spans="20:20" x14ac:dyDescent="0.25">
      <c r="T192" s="43"/>
    </row>
    <row r="193" spans="20:20" x14ac:dyDescent="0.25">
      <c r="T193" s="43"/>
    </row>
    <row r="194" spans="20:20" x14ac:dyDescent="0.25">
      <c r="T194" s="43"/>
    </row>
    <row r="195" spans="20:20" x14ac:dyDescent="0.25">
      <c r="T195" s="43"/>
    </row>
    <row r="196" spans="20:20" x14ac:dyDescent="0.25">
      <c r="T196" s="43"/>
    </row>
    <row r="197" spans="20:20" x14ac:dyDescent="0.25">
      <c r="T197" s="43"/>
    </row>
    <row r="198" spans="20:20" x14ac:dyDescent="0.25">
      <c r="T198" s="43"/>
    </row>
    <row r="199" spans="20:20" x14ac:dyDescent="0.25">
      <c r="T199" s="43"/>
    </row>
    <row r="200" spans="20:20" x14ac:dyDescent="0.25">
      <c r="T200" s="43"/>
    </row>
    <row r="201" spans="20:20" x14ac:dyDescent="0.25">
      <c r="T201" s="43"/>
    </row>
    <row r="202" spans="20:20" x14ac:dyDescent="0.25">
      <c r="T202" s="43"/>
    </row>
    <row r="203" spans="20:20" x14ac:dyDescent="0.25">
      <c r="T203" s="43"/>
    </row>
    <row r="269" spans="19:19" x14ac:dyDescent="0.25">
      <c r="S269" s="7" t="s">
        <v>116</v>
      </c>
    </row>
  </sheetData>
  <conditionalFormatting sqref="L17">
    <cfRule type="duplicateValues" dxfId="22" priority="3"/>
  </conditionalFormatting>
  <conditionalFormatting sqref="N19">
    <cfRule type="duplicateValues" dxfId="21" priority="2"/>
  </conditionalFormatting>
  <conditionalFormatting sqref="Q1">
    <cfRule type="duplicateValues" dxfId="20" priority="1"/>
  </conditionalFormatting>
  <conditionalFormatting sqref="L18:L19 L16 N1">
    <cfRule type="duplicateValues" dxfId="19" priority="4"/>
  </conditionalFormatting>
  <conditionalFormatting sqref="O16:O19">
    <cfRule type="duplicateValues" dxfId="18" priority="5"/>
  </conditionalFormatting>
  <conditionalFormatting sqref="J25:J84">
    <cfRule type="duplicateValues" dxfId="17" priority="6"/>
  </conditionalFormatting>
  <dataValidations count="8">
    <dataValidation type="list" allowBlank="1" showInputMessage="1" showErrorMessage="1" sqref="D25:D84 F25:F84" xr:uid="{9D67FA51-1797-4617-95C8-25B4E048650B}">
      <formula1>INDIRECT(B25)</formula1>
    </dataValidation>
    <dataValidation type="list" allowBlank="1" showInputMessage="1" showErrorMessage="1" sqref="C25:C84" xr:uid="{B66602DB-D0D1-4F76-9864-8931FD5D8928}">
      <formula1>"n/a,Activos corrientes,Activos no corrientes,Pasivos corrientes,Pasivos no corrientes"</formula1>
    </dataValidation>
    <dataValidation type="list" allowBlank="1" showInputMessage="1" showErrorMessage="1" sqref="R9" xr:uid="{378A02D5-5FBD-4ED2-A06A-A2874805ED7B}">
      <formula1>"22%,25%"</formula1>
    </dataValidation>
    <dataValidation allowBlank="1" showInputMessage="1" showErrorMessage="1" prompt="Corresponde al año anterior a reportar" sqref="N24" xr:uid="{D3DF4E91-D020-4D32-BD9B-B1ED9BDF41AB}"/>
    <dataValidation allowBlank="1" showInputMessage="1" showErrorMessage="1" prompt="Corresponde al año actual a reportar" sqref="Q24" xr:uid="{F8961EA4-FDC7-4CAE-9FB0-B3972085ADC5}"/>
    <dataValidation allowBlank="1" showInputMessage="1" showErrorMessage="1" promptTitle="Codigo para la realización ECP" prompt="Se trae de acuerdo a la cta. significativa el codigo de la plantilla de la supercias, para arrastrar desde el ECP de la TD" sqref="H24" xr:uid="{1ECC7ABA-515B-4F06-80D0-5455A5E343CB}"/>
    <dataValidation allowBlank="1" showInputMessage="1" showErrorMessage="1" promptTitle="Justificación de la formula" prompt="La formula es larga :-( ya que las cuentas significativas se repiten su denominación pero unas son corriente y otras no corrientes, otras son de gasto de venta y otras de gasto administrativo, para la sumaria se controla con la agrupación de sus rubros." sqref="G24" xr:uid="{909E09D8-3911-48C2-8485-E54A2BA6D575}"/>
    <dataValidation type="list" allowBlank="1" showInputMessage="1" showErrorMessage="1" sqref="C22:F22 B85:B86" xr:uid="{E41CECEE-CD2E-40CE-A9AC-6746E594D062}">
      <formula1>"Activos,Pasivos,Patrimonio,Ingresos,Costo,Gastos,Utilidad en venta de activos,Pérdida en venta de activos"</formula1>
    </dataValidation>
  </dataValidations>
  <pageMargins left="0.7" right="0.7" top="0.75" bottom="0.75" header="0.3" footer="0.3"/>
  <pageSetup paperSize="9" orientation="portrait" r:id="rId1"/>
  <drawing r:id="rId2"/>
  <picture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PPC_BC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Víctor Sánchez</cp:lastModifiedBy>
  <dcterms:created xsi:type="dcterms:W3CDTF">2020-06-15T13:08:41Z</dcterms:created>
  <dcterms:modified xsi:type="dcterms:W3CDTF">2020-10-07T17:12:31Z</dcterms:modified>
</cp:coreProperties>
</file>